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財政状況資料集【ぬ】\03ぬさしかえ→市町村へ\"/>
    </mc:Choice>
  </mc:AlternateContent>
  <bookViews>
    <workbookView xWindow="0" yWindow="0" windowWidth="28800" windowHeight="11460" tabRatio="579" activeTab="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<sst xmlns="http://schemas.openxmlformats.org/spreadsheetml/2006/main" count="1090" uniqueCount="605">
  <si>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</si>
  <si>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</si>
  <si>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</si>
  <si>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</si>
  <si>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</si>
  <si>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</si>
  <si>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</si>
  <si>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</si>
  <si>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</si>
  <si>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</si>
  <si>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</si>
  <si>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</si>
  <si>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</si>
  <si>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</si>
  <si>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</si>
  <si>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</si>
  <si>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</si>
  <si>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</si>
  <si>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</si>
  <si>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</si>
  <si>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</si>
  <si>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</si>
  <si>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</si>
  <si>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</si>
  <si>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</si>
  <si>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</si>
  <si>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</si>
  <si>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</si>
  <si>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</si>
  <si>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</si>
  <si>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</si>
  <si>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</si>
  <si>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</si>
  <si>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</si>
  <si>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</si>
  <si>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</si>
  <si>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</si>
  <si>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</si>
  <si>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</si>
  <si>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</si>
  <si>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</si>
  <si>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</si>
  <si>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</si>
  <si>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</si>
  <si>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</si>
  <si>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</si>
  <si>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</si>
  <si>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</si>
  <si>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</si>
  <si>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</si>
  <si>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</si>
  <si>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</si>
  <si>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</si>
  <si>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</si>
  <si>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</si>
  <si>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</si>
  <si>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</si>
  <si>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</si>
  <si>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</si>
  <si>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</si>
  <si>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</si>
  <si>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</si>
  <si>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</si>
  <si>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</si>
  <si>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</si>
  <si>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</si>
  <si>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</si>
  <si>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</si>
  <si>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</si>
  <si>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</si>
  <si>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</si>
  <si>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</si>
  <si>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</si>
  <si>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</si>
  <si>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</si>
  <si>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</si>
  <si>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</si>
  <si>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</si>
  <si>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</si>
  <si>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</si>
  <si>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</si>
  <si>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</si>
  <si>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</si>
  <si>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</si>
  <si>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</si>
  <si>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</si>
  <si>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</si>
  <si>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</si>
  <si>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</si>
  <si>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</si>
  <si>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</si>
  <si>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</si>
  <si>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</si>
  <si>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</si>
  <si>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</si>
  <si>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</si>
  <si>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</si>
  <si>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</si>
  <si>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</si>
  <si>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</si>
  <si>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</si>
  <si>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</si>
  <si>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</si>
  <si>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</si>
  <si>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</si>
  <si>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</si>
  <si>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</si>
  <si>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</si>
  <si>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</si>
  <si>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</si>
  <si>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</si>
  <si>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</si>
  <si>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</si>
  <si>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</si>
  <si>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</si>
  <si>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</si>
  <si>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</si>
  <si>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</si>
  <si>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</si>
  <si>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</si>
  <si>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</si>
  <si>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</si>
  <si>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</si>
  <si>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</si>
  <si>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</si>
  <si>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</si>
  <si>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</si>
  <si>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</si>
  <si>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</si>
  <si>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</si>
  <si>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</si>
  <si>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</si>
  <si>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</si>
  <si>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</si>
  <si>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</si>
  <si>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</si>
  <si>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</si>
  <si>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</si>
  <si>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</si>
  <si>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</si>
  <si>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</si>
  <si>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</si>
  <si>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</si>
  <si>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</si>
  <si>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</si>
  <si>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</si>
  <si>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</si>
  <si>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</si>
  <si>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</si>
  <si>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</si>
  <si>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</si>
  <si>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</si>
  <si>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</si>
  <si>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</si>
  <si>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</si>
  <si>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</si>
  <si>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</si>
  <si>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</si>
  <si>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</si>
  <si>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</si>
  <si>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</si>
  <si>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</si>
  <si>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</si>
  <si>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</si>
  <si>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</si>
  <si>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</si>
  <si>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</si>
  <si>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</si>
  <si>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</si>
  <si>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</si>
  <si>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</si>
  <si>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</si>
  <si>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</si>
  <si>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</si>
  <si>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</si>
  <si>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</si>
  <si>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</si>
  <si>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</si>
  <si>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</si>
  <si>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</si>
  <si>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</si>
  <si>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</si>
  <si>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</si>
  <si>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</si>
  <si>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</si>
  <si>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</si>
  <si>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</si>
  <si>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</si>
  <si>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</si>
  <si>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</si>
  <si>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</si>
  <si>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</si>
  <si>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</si>
  <si>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</si>
  <si>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</si>
  <si>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</si>
  <si>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</si>
  <si>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</si>
  <si>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</si>
  <si>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</si>
  <si>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</si>
  <si>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</si>
  <si>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</si>
  <si>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</si>
  <si>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</si>
  <si>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</si>
  <si>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</si>
  <si>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</si>
  <si>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</si>
  <si>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</si>
  <si>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</si>
  <si>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</si>
  <si>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</si>
  <si>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</si>
  <si>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</si>
  <si>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茨城県北茨城市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</si>
  <si>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</si>
  <si>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</si>
  <si>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</si>
  <si>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</si>
  <si>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</si>
  <si>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</si>
  <si>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</si>
  <si>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</si>
  <si>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</si>
  <si>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</si>
  <si>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</si>
  <si>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</si>
  <si>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</si>
  <si>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</si>
  <si>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</si>
  <si>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</si>
  <si>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</si>
  <si>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</si>
  <si>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</si>
  <si>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</si>
  <si>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</si>
  <si>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</si>
  <si>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</si>
  <si>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</si>
  <si>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</si>
  <si>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</si>
  <si>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</si>
  <si>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</si>
  <si>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</si>
  <si>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</si>
  <si>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</si>
  <si>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</si>
  <si>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</si>
  <si>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</si>
  <si>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</si>
  <si>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</si>
  <si>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</si>
  <si>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</si>
  <si>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</si>
  <si>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</si>
  <si>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</si>
  <si>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</si>
  <si>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</si>
  <si>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</si>
  <si>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</si>
  <si>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</si>
  <si>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</si>
  <si>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</si>
  <si>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</si>
  <si>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</si>
  <si>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</si>
  <si>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</si>
  <si>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</si>
  <si>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</si>
  <si>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</si>
  <si>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</si>
  <si>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</si>
  <si>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</si>
  <si>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</si>
  <si>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</si>
  <si>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</si>
  <si>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</si>
  <si>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</si>
  <si>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</si>
  <si>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</si>
  <si>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</si>
  <si>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</si>
  <si>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</si>
  <si>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</si>
  <si>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</si>
  <si>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</si>
  <si>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</si>
  <si>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</si>
  <si>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</si>
  <si>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</si>
  <si>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</si>
  <si>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</si>
  <si>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</si>
  <si>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</si>
  <si>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</si>
  <si>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</si>
  <si>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</si>
  <si>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</si>
  <si>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</si>
  <si>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</si>
  <si>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</si>
  <si>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</si>
  <si>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</si>
  <si>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</si>
  <si>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</si>
  <si>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</si>
  <si>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</si>
  <si>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</si>
  <si>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</si>
  <si>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</si>
  <si>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</si>
  <si>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</si>
  <si>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</si>
  <si>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</si>
  <si>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</si>
  <si>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</si>
  <si>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</si>
  <si>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</si>
  <si>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</si>
  <si>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</si>
  <si>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</si>
  <si>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</si>
  <si>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</si>
  <si>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</si>
  <si>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</si>
  <si>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</si>
  <si>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</si>
  <si>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</si>
  <si>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</si>
  <si>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</si>
  <si>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</si>
  <si>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</si>
  <si>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</si>
  <si>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</si>
  <si>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</si>
  <si>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</si>
  <si>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</si>
  <si>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</si>
  <si>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</si>
  <si>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</si>
  <si>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</si>
  <si>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</si>
  <si>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</si>
  <si>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</si>
  <si>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</si>
  <si>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</si>
  <si>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</si>
  <si>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</si>
  <si>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</si>
  <si>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</si>
  <si>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</si>
  <si>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</si>
  <si>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</si>
  <si>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</si>
  <si>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</si>
  <si>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</si>
  <si>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</si>
  <si>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</si>
  <si>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</si>
  <si>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</si>
  <si>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</si>
  <si>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</si>
  <si>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</si>
  <si>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</si>
  <si>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</si>
  <si>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</si>
  <si>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</si>
  <si>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</si>
  <si>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茨城県北茨城市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</si>
  <si>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</si>
  <si>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</si>
  <si>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</si>
  <si>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</si>
  <si>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</si>
  <si>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</si>
  <si>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</si>
  <si>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</si>
  <si>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</si>
  <si>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</si>
  <si>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</si>
  <si>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</si>
  <si>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</si>
  <si>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</si>
  <si>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</si>
  <si>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</si>
  <si>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</si>
  <si>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</si>
  <si>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</si>
  <si>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</si>
  <si>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</si>
  <si>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</si>
  <si>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</si>
  <si>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</si>
  <si>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</si>
  <si>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</si>
  <si>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</si>
  <si>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</si>
  <si>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</si>
  <si>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</si>
  <si>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</si>
  <si>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</si>
  <si>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</si>
  <si>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</si>
  <si>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</si>
  <si>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</si>
  <si>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</si>
  <si>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</si>
  <si>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</si>
  <si>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</si>
  <si>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</si>
  <si>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</si>
  <si>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北茨城市民病院事業会計</t>
    <phoneticPr fontId="5"/>
  </si>
  <si>
    <t>北茨城市下水道事業会計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</si>
  <si>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</si>
  <si>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</si>
  <si>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</si>
  <si>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</si>
  <si>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</si>
  <si>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</si>
  <si>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</si>
  <si>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</si>
  <si>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</si>
  <si>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</si>
  <si>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</si>
  <si>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</si>
  <si>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</si>
  <si>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</si>
  <si>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</si>
  <si>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</si>
  <si>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</si>
  <si>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</si>
  <si>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</si>
  <si>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</si>
  <si>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</si>
  <si>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</si>
  <si>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</si>
  <si>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</si>
  <si>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</si>
  <si>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</si>
  <si>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</si>
  <si>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</si>
  <si>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</si>
  <si>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</si>
  <si>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</si>
  <si>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</si>
  <si>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</si>
  <si>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</si>
  <si>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</si>
  <si>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</si>
  <si>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</si>
  <si>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</si>
  <si>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</si>
  <si>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</si>
  <si>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</si>
  <si>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</si>
  <si>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</si>
  <si>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</si>
  <si>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</si>
  <si>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</si>
  <si>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</si>
  <si>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</si>
  <si>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</si>
  <si>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</si>
  <si>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</si>
  <si>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</si>
  <si>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</si>
  <si>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</si>
  <si>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</si>
  <si>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</si>
  <si>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</si>
  <si>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</si>
  <si>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</si>
  <si>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</si>
  <si>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</si>
  <si>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</si>
  <si>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</si>
  <si>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</si>
  <si>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</si>
  <si>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</si>
  <si>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北茨城市民病院事業会計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</si>
  <si>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</si>
  <si>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北茨城市水道事業会計</t>
    <phoneticPr fontId="5"/>
  </si>
  <si>
    <t>(Ｆ)</t>
    <phoneticPr fontId="5"/>
  </si>
  <si>
    <t>北茨城市工業用水道事業会計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</si>
  <si>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</si>
  <si>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</si>
  <si>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</si>
  <si>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</si>
  <si>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</si>
  <si>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</si>
  <si>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</si>
  <si>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</si>
  <si>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</si>
  <si>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</si>
  <si>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</si>
  <si>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</si>
  <si>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</si>
  <si>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</si>
  <si>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</si>
  <si>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</si>
  <si>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</si>
  <si>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</si>
  <si>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</si>
  <si>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</si>
  <si>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</si>
  <si>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</si>
  <si>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</si>
  <si>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</si>
  <si>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</si>
  <si>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</si>
  <si>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</si>
  <si>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</si>
  <si>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</si>
  <si>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</si>
  <si>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</si>
  <si>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</si>
  <si>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</si>
  <si>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</si>
  <si>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</si>
  <si>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</si>
  <si>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</si>
  <si>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</si>
  <si>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</si>
  <si>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</si>
  <si>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</si>
  <si>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</si>
  <si>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</si>
  <si>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</si>
  <si>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</si>
  <si>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</si>
  <si>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</si>
  <si>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</si>
  <si>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</si>
  <si>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</si>
  <si>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</si>
  <si>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</si>
  <si>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</si>
  <si>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</si>
  <si>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</si>
  <si>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</si>
  <si>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</si>
  <si>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</si>
  <si>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</si>
  <si>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</si>
  <si>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</si>
  <si>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</si>
  <si>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</si>
  <si>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</si>
  <si>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</si>
  <si>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</si>
  <si>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</si>
  <si>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</si>
  <si>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</si>
  <si>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</si>
  <si>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</si>
  <si>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</si>
  <si>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</si>
  <si>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</si>
  <si>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</si>
  <si>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</si>
  <si>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</si>
  <si>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</si>
  <si>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</si>
  <si>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</si>
  <si>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</si>
  <si>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</si>
  <si>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</si>
  <si>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1.53</t>
  </si>
  <si>
    <t>▲ 6.19</t>
  </si>
  <si>
    <t>▲ 5.82</t>
  </si>
  <si>
    <t>北茨城市水道事業会計</t>
  </si>
  <si>
    <t>北茨城市民病院事業会計</t>
  </si>
  <si>
    <t>一般会計</t>
  </si>
  <si>
    <t>北茨城市工業用水道事業会計</t>
  </si>
  <si>
    <t>北茨城市下水道事業会計</t>
  </si>
  <si>
    <t>北茨城市国民健康保険事業特別会計</t>
  </si>
  <si>
    <t>北茨城市介護保険事業特別会計（保険事業勘定）</t>
  </si>
  <si>
    <t>北茨城市介護保険事業特別会計（介護サービス事業勘定）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</si>
  <si>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</si>
  <si>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</si>
  <si>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</si>
  <si>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</si>
  <si>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</si>
  <si>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</si>
  <si>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</si>
  <si>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</si>
  <si>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</si>
  <si>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</si>
  <si>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</si>
  <si>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高萩・北茨城広域事務組合（一般会計）</t>
    <rPh sb="0" eb="2">
      <t>タカハギ</t>
    </rPh>
    <rPh sb="3" eb="6">
      <t>キタイバラキ</t>
    </rPh>
    <rPh sb="6" eb="8">
      <t>コウイキ</t>
    </rPh>
    <rPh sb="8" eb="10">
      <t>ジム</t>
    </rPh>
    <rPh sb="10" eb="12">
      <t>クミアイ</t>
    </rPh>
    <rPh sb="13" eb="15">
      <t>イッパン</t>
    </rPh>
    <rPh sb="15" eb="17">
      <t>カイケイ</t>
    </rPh>
    <phoneticPr fontId="2"/>
  </si>
  <si>
    <t>高萩・北茨城広域事務組合（工業用水道事業会計）</t>
    <rPh sb="0" eb="2">
      <t>タカハギ</t>
    </rPh>
    <rPh sb="3" eb="6">
      <t>キタイバラキ</t>
    </rPh>
    <rPh sb="6" eb="8">
      <t>コウイキ</t>
    </rPh>
    <rPh sb="8" eb="10">
      <t>ジム</t>
    </rPh>
    <rPh sb="10" eb="12">
      <t>クミアイ</t>
    </rPh>
    <rPh sb="13" eb="15">
      <t>コウギョウ</t>
    </rPh>
    <rPh sb="15" eb="16">
      <t>ヨウ</t>
    </rPh>
    <rPh sb="16" eb="18">
      <t>スイドウ</t>
    </rPh>
    <rPh sb="18" eb="20">
      <t>ジギョウ</t>
    </rPh>
    <rPh sb="20" eb="22">
      <t>カイケイ</t>
    </rPh>
    <phoneticPr fontId="2"/>
  </si>
  <si>
    <t>茨城北農業共済事務組合</t>
    <rPh sb="0" eb="2">
      <t>イバラキ</t>
    </rPh>
    <rPh sb="2" eb="3">
      <t>キタ</t>
    </rPh>
    <rPh sb="3" eb="5">
      <t>ノウギョウ</t>
    </rPh>
    <rPh sb="5" eb="7">
      <t>キョウサイ</t>
    </rPh>
    <rPh sb="7" eb="9">
      <t>ジム</t>
    </rPh>
    <rPh sb="9" eb="11">
      <t>クミアイ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</si>
  <si>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</si>
  <si>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</si>
  <si>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</si>
  <si>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t>
    <phoneticPr fontId="2"/>
  </si>
  <si>
    <t>北茨城市開発公社</t>
    <rPh sb="0" eb="4">
      <t>キタイバラキシ</t>
    </rPh>
    <rPh sb="4" eb="6">
      <t>カイハツ</t>
    </rPh>
    <rPh sb="6" eb="8">
      <t>コウシャ</t>
    </rPh>
    <phoneticPr fontId="2"/>
  </si>
  <si>
    <t>茜平ふれあい財団</t>
    <rPh sb="0" eb="1">
      <t>アカネ</t>
    </rPh>
    <rPh sb="1" eb="2">
      <t>ダイラ</t>
    </rPh>
    <rPh sb="6" eb="8">
      <t>ザイダン</t>
    </rPh>
    <phoneticPr fontId="2"/>
  </si>
  <si>
    <t>環境保全基金</t>
    <rPh sb="0" eb="2">
      <t>カンキョウ</t>
    </rPh>
    <rPh sb="2" eb="4">
      <t>ホゼン</t>
    </rPh>
    <rPh sb="4" eb="6">
      <t>キキン</t>
    </rPh>
    <phoneticPr fontId="2"/>
  </si>
  <si>
    <t>ふるさと応援基金</t>
    <rPh sb="4" eb="6">
      <t>オウエン</t>
    </rPh>
    <rPh sb="6" eb="8">
      <t>キキン</t>
    </rPh>
    <phoneticPr fontId="2"/>
  </si>
  <si>
    <t>瓦葺利夫人材育成基金</t>
    <rPh sb="0" eb="2">
      <t>カワラブキ</t>
    </rPh>
    <rPh sb="2" eb="4">
      <t>トシオ</t>
    </rPh>
    <rPh sb="4" eb="6">
      <t>ジンザイ</t>
    </rPh>
    <rPh sb="6" eb="8">
      <t>イクセイ</t>
    </rPh>
    <rPh sb="8" eb="10">
      <t>キキン</t>
    </rPh>
    <phoneticPr fontId="2"/>
  </si>
  <si>
    <t>国際交流基金</t>
    <rPh sb="0" eb="2">
      <t>コクサイ</t>
    </rPh>
    <rPh sb="2" eb="4">
      <t>コウリュウ</t>
    </rPh>
    <rPh sb="4" eb="6">
      <t>キキン</t>
    </rPh>
    <phoneticPr fontId="2"/>
  </si>
  <si>
    <t>都市整備事業基金</t>
    <rPh sb="0" eb="2">
      <t>トシ</t>
    </rPh>
    <rPh sb="2" eb="4">
      <t>セイビ</t>
    </rPh>
    <rPh sb="4" eb="6">
      <t>ジギョウ</t>
    </rPh>
    <rPh sb="6" eb="8">
      <t>キキン</t>
    </rPh>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</si>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</sst>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C5B9-4F9B-A22B-E288D51D8C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92723</c:v>
                </c:pt>
                <c:pt idx="1">
                  <c:v>108838</c:v>
                </c:pt>
                <c:pt idx="2">
                  <c:v>97599</c:v>
                </c:pt>
                <c:pt idx="3">
                  <c:v>101807</c:v>
                </c:pt>
                <c:pt idx="4">
                  <c:v>107898</c:v>
                </c:pt>
              </c:numCache>
            </c:numRef>
          </c:val>
          <c:smooth val="0"/>
          <c:extLst>
            <c:ext xmlns:c16="http://schemas.microsoft.com/office/drawing/2014/chart" uri="{C3380CC4-5D6E-409C-BE32-E72D297353CC}">
              <c16:uniqueId val="{00000001-C5B9-4F9B-A22B-E288D51D8C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6.8</c:v>
                </c:pt>
                <c:pt idx="1">
                  <c:v>4.37</c:v>
                </c:pt>
                <c:pt idx="2">
                  <c:v>6.57</c:v>
                </c:pt>
                <c:pt idx="3">
                  <c:v>8.23</c:v>
                </c:pt>
                <c:pt idx="4">
                  <c:v>8.69</c:v>
                </c:pt>
              </c:numCache>
            </c:numRef>
          </c:val>
          <c:extLst>
            <c:ext xmlns:c16="http://schemas.microsoft.com/office/drawing/2014/chart" uri="{C3380CC4-5D6E-409C-BE32-E72D297353CC}">
              <c16:uniqueId val="{00000000-119D-46C4-BB88-0C41D68BEE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23.6</c:v>
                </c:pt>
                <c:pt idx="1">
                  <c:v>19.62</c:v>
                </c:pt>
                <c:pt idx="2">
                  <c:v>11.39</c:v>
                </c:pt>
                <c:pt idx="3">
                  <c:v>14.88</c:v>
                </c:pt>
                <c:pt idx="4">
                  <c:v>18.59</c:v>
                </c:pt>
              </c:numCache>
            </c:numRef>
          </c:val>
          <c:extLst>
            <c:ext xmlns:c16="http://schemas.microsoft.com/office/drawing/2014/chart" uri="{C3380CC4-5D6E-409C-BE32-E72D297353CC}">
              <c16:uniqueId val="{00000001-119D-46C4-BB88-0C41D68BEE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-1.53</c:v>
                </c:pt>
                <c:pt idx="1">
                  <c:v>-6.19</c:v>
                </c:pt>
                <c:pt idx="2">
                  <c:v>-5.82</c:v>
                </c:pt>
                <c:pt idx="3">
                  <c:v>5.78</c:v>
                </c:pt>
                <c:pt idx="4">
                  <c:v>5.35</c:v>
                </c:pt>
              </c:numCache>
            </c:numRef>
          </c:val>
          <c:smooth val="0"/>
          <c:extLst>
            <c:ext xmlns:c16="http://schemas.microsoft.com/office/drawing/2014/chart" uri="{C3380CC4-5D6E-409C-BE32-E72D297353CC}">
              <c16:uniqueId val="{00000002-119D-46C4-BB88-0C41D68BEE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0.3</c:v>
                </c:pt>
                <c:pt idx="4">
                  <c:v>#N/A</c:v>
                </c:pt>
                <c:pt idx="5">
                  <c:v>0.34</c:v>
                </c:pt>
                <c:pt idx="6">
                  <c:v>#N/A</c:v>
                </c:pt>
                <c:pt idx="7">
                  <c:v>0.01</c:v>
                </c:pt>
                <c:pt idx="8">
                  <c:v>#N/A</c:v>
                </c:pt>
                <c:pt idx="9">
                  <c:v>0</c:v>
                </c:pt>
              </c:numCache>
            </c:numRef>
          </c:val>
          <c:extLst>
            <c:ext xmlns:c16="http://schemas.microsoft.com/office/drawing/2014/chart" uri="{C3380CC4-5D6E-409C-BE32-E72D297353CC}">
              <c16:uniqueId val="{00000000-00D0-4810-AEEE-0BF0EA9AD9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D0-4810-AEEE-0BF0EA9AD9D0}"/>
            </c:ext>
          </c:extLst>
        </c:ser>
        <c:ser>
          <c:idx val="2"/>
          <c:order val="2"/>
          <c:tx>
            <c:strRef>
              <c:f>データシート!$A$29</c:f>
              <c:strCache>
                <c:ptCount val="1"/>
                <c:pt idx="0">
                  <c:v>北茨城市介護保険事業特別会計（介護サービス事業勘定）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00D0-4810-AEEE-0BF0EA9AD9D0}"/>
            </c:ext>
          </c:extLst>
        </c:ser>
        <c:ser>
          <c:idx val="3"/>
          <c:order val="3"/>
          <c:tx>
            <c:strRef>
              <c:f>データシート!$A$30</c:f>
              <c:strCache>
                <c:ptCount val="1"/>
                <c:pt idx="0">
                  <c:v>北茨城市介護保険事業特別会計（保険事業勘定）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1.42</c:v>
                </c:pt>
                <c:pt idx="2">
                  <c:v>#N/A</c:v>
                </c:pt>
                <c:pt idx="3">
                  <c:v>1.41</c:v>
                </c:pt>
                <c:pt idx="4">
                  <c:v>#N/A</c:v>
                </c:pt>
                <c:pt idx="5">
                  <c:v>1.19</c:v>
                </c:pt>
                <c:pt idx="6">
                  <c:v>#N/A</c:v>
                </c:pt>
                <c:pt idx="7">
                  <c:v>0.7</c:v>
                </c:pt>
                <c:pt idx="8">
                  <c:v>#N/A</c:v>
                </c:pt>
                <c:pt idx="9">
                  <c:v>0.76</c:v>
                </c:pt>
              </c:numCache>
            </c:numRef>
          </c:val>
          <c:extLst>
            <c:ext xmlns:c16="http://schemas.microsoft.com/office/drawing/2014/chart" uri="{C3380CC4-5D6E-409C-BE32-E72D297353CC}">
              <c16:uniqueId val="{00000003-00D0-4810-AEEE-0BF0EA9AD9D0}"/>
            </c:ext>
          </c:extLst>
        </c:ser>
        <c:ser>
          <c:idx val="4"/>
          <c:order val="4"/>
          <c:tx>
            <c:strRef>
              <c:f>データシート!$A$31</c:f>
              <c:strCache>
                <c:ptCount val="1"/>
                <c:pt idx="0">
                  <c:v>北茨城市国民健康保険事業特別会計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3.42</c:v>
                </c:pt>
                <c:pt idx="2">
                  <c:v>#N/A</c:v>
                </c:pt>
                <c:pt idx="3">
                  <c:v>0.71</c:v>
                </c:pt>
                <c:pt idx="4">
                  <c:v>#N/A</c:v>
                </c:pt>
                <c:pt idx="5">
                  <c:v>0.83</c:v>
                </c:pt>
                <c:pt idx="6">
                  <c:v>#N/A</c:v>
                </c:pt>
                <c:pt idx="7">
                  <c:v>0.85</c:v>
                </c:pt>
                <c:pt idx="8">
                  <c:v>#N/A</c:v>
                </c:pt>
                <c:pt idx="9">
                  <c:v>0.85</c:v>
                </c:pt>
              </c:numCache>
            </c:numRef>
          </c:val>
          <c:extLst>
            <c:ext xmlns:c16="http://schemas.microsoft.com/office/drawing/2014/chart" uri="{C3380CC4-5D6E-409C-BE32-E72D297353CC}">
              <c16:uniqueId val="{00000004-00D0-4810-AEEE-0BF0EA9AD9D0}"/>
            </c:ext>
          </c:extLst>
        </c:ser>
        <c:ser>
          <c:idx val="5"/>
          <c:order val="5"/>
          <c:tx>
            <c:strRef>
              <c:f>データシート!$A$32</c:f>
              <c:strCache>
                <c:ptCount val="1"/>
                <c:pt idx="0">
                  <c:v>北茨城市下水道事業会計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0.62</c:v>
                </c:pt>
                <c:pt idx="8">
                  <c:v>#N/A</c:v>
                </c:pt>
                <c:pt idx="9">
                  <c:v>1.1000000000000001</c:v>
                </c:pt>
              </c:numCache>
            </c:numRef>
          </c:val>
          <c:extLst>
            <c:ext xmlns:c16="http://schemas.microsoft.com/office/drawing/2014/chart" uri="{C3380CC4-5D6E-409C-BE32-E72D297353CC}">
              <c16:uniqueId val="{00000005-00D0-4810-AEEE-0BF0EA9AD9D0}"/>
            </c:ext>
          </c:extLst>
        </c:ser>
        <c:ser>
          <c:idx val="6"/>
          <c:order val="6"/>
          <c:tx>
            <c:strRef>
              <c:f>データシート!$A$33</c:f>
              <c:strCache>
                <c:ptCount val="1"/>
                <c:pt idx="0">
                  <c:v>北茨城市工業用水道事業会計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3.32</c:v>
                </c:pt>
                <c:pt idx="2">
                  <c:v>#N/A</c:v>
                </c:pt>
                <c:pt idx="3">
                  <c:v>2.94</c:v>
                </c:pt>
                <c:pt idx="4">
                  <c:v>#N/A</c:v>
                </c:pt>
                <c:pt idx="5">
                  <c:v>2.83</c:v>
                </c:pt>
                <c:pt idx="6">
                  <c:v>#N/A</c:v>
                </c:pt>
                <c:pt idx="7">
                  <c:v>2.54</c:v>
                </c:pt>
                <c:pt idx="8">
                  <c:v>#N/A</c:v>
                </c:pt>
                <c:pt idx="9">
                  <c:v>2.33</c:v>
                </c:pt>
              </c:numCache>
            </c:numRef>
          </c:val>
          <c:extLst>
            <c:ext xmlns:c16="http://schemas.microsoft.com/office/drawing/2014/chart" uri="{C3380CC4-5D6E-409C-BE32-E72D297353CC}">
              <c16:uniqueId val="{00000006-00D0-4810-AEEE-0BF0EA9AD9D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6.78</c:v>
                </c:pt>
                <c:pt idx="2">
                  <c:v>#N/A</c:v>
                </c:pt>
                <c:pt idx="3">
                  <c:v>4.3600000000000003</c:v>
                </c:pt>
                <c:pt idx="4">
                  <c:v>#N/A</c:v>
                </c:pt>
                <c:pt idx="5">
                  <c:v>6.57</c:v>
                </c:pt>
                <c:pt idx="6">
                  <c:v>#N/A</c:v>
                </c:pt>
                <c:pt idx="7">
                  <c:v>8.2200000000000006</c:v>
                </c:pt>
                <c:pt idx="8">
                  <c:v>#N/A</c:v>
                </c:pt>
                <c:pt idx="9">
                  <c:v>8.69</c:v>
                </c:pt>
              </c:numCache>
            </c:numRef>
          </c:val>
          <c:extLst>
            <c:ext xmlns:c16="http://schemas.microsoft.com/office/drawing/2014/chart" uri="{C3380CC4-5D6E-409C-BE32-E72D297353CC}">
              <c16:uniqueId val="{00000007-00D0-4810-AEEE-0BF0EA9AD9D0}"/>
            </c:ext>
          </c:extLst>
        </c:ser>
        <c:ser>
          <c:idx val="8"/>
          <c:order val="8"/>
          <c:tx>
            <c:strRef>
              <c:f>データシート!$A$35</c:f>
              <c:strCache>
                <c:ptCount val="1"/>
                <c:pt idx="0">
                  <c:v>北茨城市民病院事業会計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2.2999999999999998</c:v>
                </c:pt>
                <c:pt idx="8">
                  <c:v>#N/A</c:v>
                </c:pt>
                <c:pt idx="9">
                  <c:v>8.9499999999999993</c:v>
                </c:pt>
              </c:numCache>
            </c:numRef>
          </c:val>
          <c:extLst>
            <c:ext xmlns:c16="http://schemas.microsoft.com/office/drawing/2014/chart" uri="{C3380CC4-5D6E-409C-BE32-E72D297353CC}">
              <c16:uniqueId val="{00000008-00D0-4810-AEEE-0BF0EA9AD9D0}"/>
            </c:ext>
          </c:extLst>
        </c:ser>
        <c:ser>
          <c:idx val="9"/>
          <c:order val="9"/>
          <c:tx>
            <c:strRef>
              <c:f>データシート!$A$36</c:f>
              <c:strCache>
                <c:ptCount val="1"/>
                <c:pt idx="0">
                  <c:v>北茨城市水道事業会計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9.52</c:v>
                </c:pt>
                <c:pt idx="2">
                  <c:v>#N/A</c:v>
                </c:pt>
                <c:pt idx="3">
                  <c:v>8.5299999999999994</c:v>
                </c:pt>
                <c:pt idx="4">
                  <c:v>#N/A</c:v>
                </c:pt>
                <c:pt idx="5">
                  <c:v>7.81</c:v>
                </c:pt>
                <c:pt idx="6">
                  <c:v>#N/A</c:v>
                </c:pt>
                <c:pt idx="7">
                  <c:v>8.02</c:v>
                </c:pt>
                <c:pt idx="8">
                  <c:v>#N/A</c:v>
                </c:pt>
                <c:pt idx="9">
                  <c:v>9.0299999999999994</c:v>
                </c:pt>
              </c:numCache>
            </c:numRef>
          </c:val>
          <c:extLst>
            <c:ext xmlns:c16="http://schemas.microsoft.com/office/drawing/2014/chart" uri="{C3380CC4-5D6E-409C-BE32-E72D297353CC}">
              <c16:uniqueId val="{00000009-00D0-4810-AEEE-0BF0EA9AD9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1320</c:v>
                </c:pt>
                <c:pt idx="5">
                  <c:v>1293</c:v>
                </c:pt>
                <c:pt idx="8">
                  <c:v>1334</c:v>
                </c:pt>
                <c:pt idx="11">
                  <c:v>1329</c:v>
                </c:pt>
                <c:pt idx="14">
                  <c:v>1308</c:v>
                </c:pt>
              </c:numCache>
            </c:numRef>
          </c:val>
          <c:extLst>
            <c:ext xmlns:c16="http://schemas.microsoft.com/office/drawing/2014/chart" uri="{C3380CC4-5D6E-409C-BE32-E72D297353CC}">
              <c16:uniqueId val="{00000000-1346-48B9-AA2B-620F857CB3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46-48B9-AA2B-620F857CB3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29</c:v>
                </c:pt>
                <c:pt idx="3">
                  <c:v>28</c:v>
                </c:pt>
                <c:pt idx="6">
                  <c:v>28</c:v>
                </c:pt>
                <c:pt idx="9">
                  <c:v>15</c:v>
                </c:pt>
                <c:pt idx="12">
                  <c:v>0</c:v>
                </c:pt>
              </c:numCache>
            </c:numRef>
          </c:val>
          <c:extLst>
            <c:ext xmlns:c16="http://schemas.microsoft.com/office/drawing/2014/chart" uri="{C3380CC4-5D6E-409C-BE32-E72D297353CC}">
              <c16:uniqueId val="{00000002-1346-48B9-AA2B-620F857CB3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11</c:v>
                </c:pt>
                <c:pt idx="6">
                  <c:v>10</c:v>
                </c:pt>
                <c:pt idx="9">
                  <c:v>10</c:v>
                </c:pt>
                <c:pt idx="12">
                  <c:v>9</c:v>
                </c:pt>
              </c:numCache>
            </c:numRef>
          </c:val>
          <c:extLst>
            <c:ext xmlns:c16="http://schemas.microsoft.com/office/drawing/2014/chart" uri="{C3380CC4-5D6E-409C-BE32-E72D297353CC}">
              <c16:uniqueId val="{00000003-1346-48B9-AA2B-620F857CB3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403</c:v>
                </c:pt>
                <c:pt idx="3">
                  <c:v>431</c:v>
                </c:pt>
                <c:pt idx="6">
                  <c:v>417</c:v>
                </c:pt>
                <c:pt idx="9">
                  <c:v>312</c:v>
                </c:pt>
                <c:pt idx="12">
                  <c:v>268</c:v>
                </c:pt>
              </c:numCache>
            </c:numRef>
          </c:val>
          <c:extLst>
            <c:ext xmlns:c16="http://schemas.microsoft.com/office/drawing/2014/chart" uri="{C3380CC4-5D6E-409C-BE32-E72D297353CC}">
              <c16:uniqueId val="{00000004-1346-48B9-AA2B-620F857CB3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46-48B9-AA2B-620F857CB3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46-48B9-AA2B-620F857CB3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1636</c:v>
                </c:pt>
                <c:pt idx="3">
                  <c:v>1751</c:v>
                </c:pt>
                <c:pt idx="6">
                  <c:v>1851</c:v>
                </c:pt>
                <c:pt idx="9">
                  <c:v>1991</c:v>
                </c:pt>
                <c:pt idx="12">
                  <c:v>2161</c:v>
                </c:pt>
              </c:numCache>
            </c:numRef>
          </c:val>
          <c:extLst>
            <c:ext xmlns:c16="http://schemas.microsoft.com/office/drawing/2014/chart" uri="{C3380CC4-5D6E-409C-BE32-E72D297353CC}">
              <c16:uniqueId val="{00000007-1346-48B9-AA2B-620F857CB3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762</c:v>
                </c:pt>
                <c:pt idx="2">
                  <c:v>#N/A</c:v>
                </c:pt>
                <c:pt idx="3">
                  <c:v>#N/A</c:v>
                </c:pt>
                <c:pt idx="4">
                  <c:v>928</c:v>
                </c:pt>
                <c:pt idx="5">
                  <c:v>#N/A</c:v>
                </c:pt>
                <c:pt idx="6">
                  <c:v>#N/A</c:v>
                </c:pt>
                <c:pt idx="7">
                  <c:v>972</c:v>
                </c:pt>
                <c:pt idx="8">
                  <c:v>#N/A</c:v>
                </c:pt>
                <c:pt idx="9">
                  <c:v>#N/A</c:v>
                </c:pt>
                <c:pt idx="10">
                  <c:v>999</c:v>
                </c:pt>
                <c:pt idx="11">
                  <c:v>#N/A</c:v>
                </c:pt>
                <c:pt idx="12">
                  <c:v>#N/A</c:v>
                </c:pt>
                <c:pt idx="13">
                  <c:v>1130</c:v>
                </c:pt>
                <c:pt idx="14">
                  <c:v>#N/A</c:v>
                </c:pt>
              </c:numCache>
            </c:numRef>
          </c:val>
          <c:smooth val="0"/>
          <c:extLst>
            <c:ext xmlns:c16="http://schemas.microsoft.com/office/drawing/2014/chart" uri="{C3380CC4-5D6E-409C-BE32-E72D297353CC}">
              <c16:uniqueId val="{00000008-1346-48B9-AA2B-620F857CB3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14845</c:v>
                </c:pt>
                <c:pt idx="5">
                  <c:v>14629</c:v>
                </c:pt>
                <c:pt idx="8">
                  <c:v>14487</c:v>
                </c:pt>
                <c:pt idx="11">
                  <c:v>15678</c:v>
                </c:pt>
                <c:pt idx="14">
                  <c:v>15427</c:v>
                </c:pt>
              </c:numCache>
            </c:numRef>
          </c:val>
          <c:extLst>
            <c:ext xmlns:c16="http://schemas.microsoft.com/office/drawing/2014/chart" uri="{C3380CC4-5D6E-409C-BE32-E72D297353CC}">
              <c16:uniqueId val="{00000000-6F0A-42E5-A8B3-7CD9B78375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2446</c:v>
                </c:pt>
                <c:pt idx="5">
                  <c:v>2656</c:v>
                </c:pt>
                <c:pt idx="8">
                  <c:v>2524</c:v>
                </c:pt>
                <c:pt idx="11">
                  <c:v>2531</c:v>
                </c:pt>
                <c:pt idx="14">
                  <c:v>2479</c:v>
                </c:pt>
              </c:numCache>
            </c:numRef>
          </c:val>
          <c:extLst>
            <c:ext xmlns:c16="http://schemas.microsoft.com/office/drawing/2014/chart" uri="{C3380CC4-5D6E-409C-BE32-E72D297353CC}">
              <c16:uniqueId val="{00000001-6F0A-42E5-A8B3-7CD9B78375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3683</c:v>
                </c:pt>
                <c:pt idx="5">
                  <c:v>3423</c:v>
                </c:pt>
                <c:pt idx="8">
                  <c:v>2540</c:v>
                </c:pt>
                <c:pt idx="11">
                  <c:v>3128</c:v>
                </c:pt>
                <c:pt idx="14">
                  <c:v>4238</c:v>
                </c:pt>
              </c:numCache>
            </c:numRef>
          </c:val>
          <c:extLst>
            <c:ext xmlns:c16="http://schemas.microsoft.com/office/drawing/2014/chart" uri="{C3380CC4-5D6E-409C-BE32-E72D297353CC}">
              <c16:uniqueId val="{00000002-6F0A-42E5-A8B3-7CD9B78375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0A-42E5-A8B3-7CD9B78375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0A-42E5-A8B3-7CD9B78375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c:v>
                </c:pt>
                <c:pt idx="3">
                  <c:v>13</c:v>
                </c:pt>
                <c:pt idx="6">
                  <c:v>9</c:v>
                </c:pt>
                <c:pt idx="9">
                  <c:v>3</c:v>
                </c:pt>
                <c:pt idx="12">
                  <c:v>0</c:v>
                </c:pt>
              </c:numCache>
            </c:numRef>
          </c:val>
          <c:extLst>
            <c:ext xmlns:c16="http://schemas.microsoft.com/office/drawing/2014/chart" uri="{C3380CC4-5D6E-409C-BE32-E72D297353CC}">
              <c16:uniqueId val="{00000005-6F0A-42E5-A8B3-7CD9B78375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2893</c:v>
                </c:pt>
                <c:pt idx="3">
                  <c:v>2818</c:v>
                </c:pt>
                <c:pt idx="6">
                  <c:v>2764</c:v>
                </c:pt>
                <c:pt idx="9">
                  <c:v>2767</c:v>
                </c:pt>
                <c:pt idx="12">
                  <c:v>2750</c:v>
                </c:pt>
              </c:numCache>
            </c:numRef>
          </c:val>
          <c:extLst>
            <c:ext xmlns:c16="http://schemas.microsoft.com/office/drawing/2014/chart" uri="{C3380CC4-5D6E-409C-BE32-E72D297353CC}">
              <c16:uniqueId val="{00000006-6F0A-42E5-A8B3-7CD9B78375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137</c:v>
                </c:pt>
                <c:pt idx="3">
                  <c:v>96</c:v>
                </c:pt>
                <c:pt idx="6">
                  <c:v>104</c:v>
                </c:pt>
                <c:pt idx="9">
                  <c:v>408</c:v>
                </c:pt>
                <c:pt idx="12">
                  <c:v>1030</c:v>
                </c:pt>
              </c:numCache>
            </c:numRef>
          </c:val>
          <c:extLst>
            <c:ext xmlns:c16="http://schemas.microsoft.com/office/drawing/2014/chart" uri="{C3380CC4-5D6E-409C-BE32-E72D297353CC}">
              <c16:uniqueId val="{00000007-6F0A-42E5-A8B3-7CD9B78375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5961</c:v>
                </c:pt>
                <c:pt idx="3">
                  <c:v>5794</c:v>
                </c:pt>
                <c:pt idx="6">
                  <c:v>5548</c:v>
                </c:pt>
                <c:pt idx="9">
                  <c:v>5472</c:v>
                </c:pt>
                <c:pt idx="12">
                  <c:v>5323</c:v>
                </c:pt>
              </c:numCache>
            </c:numRef>
          </c:val>
          <c:extLst>
            <c:ext xmlns:c16="http://schemas.microsoft.com/office/drawing/2014/chart" uri="{C3380CC4-5D6E-409C-BE32-E72D297353CC}">
              <c16:uniqueId val="{00000008-6F0A-42E5-A8B3-7CD9B78375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71</c:v>
                </c:pt>
                <c:pt idx="3">
                  <c:v>43</c:v>
                </c:pt>
                <c:pt idx="6">
                  <c:v>15</c:v>
                </c:pt>
                <c:pt idx="9">
                  <c:v>0</c:v>
                </c:pt>
                <c:pt idx="12">
                  <c:v>0</c:v>
                </c:pt>
              </c:numCache>
            </c:numRef>
          </c:val>
          <c:extLst>
            <c:ext xmlns:c16="http://schemas.microsoft.com/office/drawing/2014/chart" uri="{C3380CC4-5D6E-409C-BE32-E72D297353CC}">
              <c16:uniqueId val="{00000009-6F0A-42E5-A8B3-7CD9B78375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21191</c:v>
                </c:pt>
                <c:pt idx="3">
                  <c:v>21518</c:v>
                </c:pt>
                <c:pt idx="6">
                  <c:v>22300</c:v>
                </c:pt>
                <c:pt idx="9">
                  <c:v>23122</c:v>
                </c:pt>
                <c:pt idx="12">
                  <c:v>23847</c:v>
                </c:pt>
              </c:numCache>
            </c:numRef>
          </c:val>
          <c:extLst>
            <c:ext xmlns:c16="http://schemas.microsoft.com/office/drawing/2014/chart" uri="{C3380CC4-5D6E-409C-BE32-E72D297353CC}">
              <c16:uniqueId val="{0000000A-6F0A-42E5-A8B3-7CD9B78375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9285</c:v>
                </c:pt>
                <c:pt idx="2">
                  <c:v>#N/A</c:v>
                </c:pt>
                <c:pt idx="3">
                  <c:v>#N/A</c:v>
                </c:pt>
                <c:pt idx="4">
                  <c:v>9574</c:v>
                </c:pt>
                <c:pt idx="5">
                  <c:v>#N/A</c:v>
                </c:pt>
                <c:pt idx="6">
                  <c:v>#N/A</c:v>
                </c:pt>
                <c:pt idx="7">
                  <c:v>11189</c:v>
                </c:pt>
                <c:pt idx="8">
                  <c:v>#N/A</c:v>
                </c:pt>
                <c:pt idx="9">
                  <c:v>#N/A</c:v>
                </c:pt>
                <c:pt idx="10">
                  <c:v>10434</c:v>
                </c:pt>
                <c:pt idx="11">
                  <c:v>#N/A</c:v>
                </c:pt>
                <c:pt idx="12">
                  <c:v>#N/A</c:v>
                </c:pt>
                <c:pt idx="13">
                  <c:v>10805</c:v>
                </c:pt>
                <c:pt idx="14">
                  <c:v>#N/A</c:v>
                </c:pt>
              </c:numCache>
            </c:numRef>
          </c:val>
          <c:smooth val="0"/>
          <c:extLst>
            <c:ext xmlns:c16="http://schemas.microsoft.com/office/drawing/2014/chart" uri="{C3380CC4-5D6E-409C-BE32-E72D297353CC}">
              <c16:uniqueId val="{0000000B-6F0A-42E5-A8B3-7CD9B78375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1151</c:v>
                </c:pt>
                <c:pt idx="1">
                  <c:v>1559</c:v>
                </c:pt>
                <c:pt idx="2">
                  <c:v>2051</c:v>
                </c:pt>
              </c:numCache>
            </c:numRef>
          </c:val>
          <c:extLst>
            <c:ext xmlns:c16="http://schemas.microsoft.com/office/drawing/2014/chart" uri="{C3380CC4-5D6E-409C-BE32-E72D297353CC}">
              <c16:uniqueId val="{00000000-28EE-4BFE-9648-FDB25830BF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152</c:v>
                </c:pt>
                <c:pt idx="1">
                  <c:v>152</c:v>
                </c:pt>
                <c:pt idx="2">
                  <c:v>623</c:v>
                </c:pt>
              </c:numCache>
            </c:numRef>
          </c:val>
          <c:extLst>
            <c:ext xmlns:c16="http://schemas.microsoft.com/office/drawing/2014/chart" uri="{C3380CC4-5D6E-409C-BE32-E72D297353CC}">
              <c16:uniqueId val="{00000001-28EE-4BFE-9648-FDB25830BF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1581</c:v>
                </c:pt>
                <c:pt idx="1">
                  <c:v>870</c:v>
                </c:pt>
                <c:pt idx="2">
                  <c:v>932</c:v>
                </c:pt>
              </c:numCache>
            </c:numRef>
          </c:val>
          <c:extLst>
            <c:ext xmlns:c16="http://schemas.microsoft.com/office/drawing/2014/chart" uri="{C3380CC4-5D6E-409C-BE32-E72D297353CC}">
              <c16:uniqueId val="{00000002-28EE-4BFE-9648-FDB25830BF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元利償還金は、近年実施した磯原中学校建設事業、複合防災センター整備事業等の実施によ</a:t>
          </a:r>
          <a:r>
            <a:rPr kumimoji="1" lang="ja-JP" altLang="en-US" sz="1100">
              <a:solidFill>
                <a:sysClr val="windowText" lastClr="000000"/>
              </a:solidFill>
              <a:effectLst/>
              <a:latin typeface="+mn-lt"/>
              <a:ea typeface="+mn-ea"/>
              <a:cs typeface="+mn-cs"/>
            </a:rPr>
            <a:t>る償還額の増により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前年度から約</a:t>
          </a:r>
          <a:r>
            <a:rPr kumimoji="1" lang="en-US" altLang="ja-JP" sz="1100">
              <a:solidFill>
                <a:sysClr val="windowText" lastClr="000000"/>
              </a:solidFill>
              <a:effectLst/>
              <a:latin typeface="+mn-lt"/>
              <a:ea typeface="+mn-ea"/>
              <a:cs typeface="+mn-cs"/>
            </a:rPr>
            <a:t>170</a:t>
          </a:r>
          <a:r>
            <a:rPr kumimoji="1" lang="ja-JP" altLang="en-US" sz="1100">
              <a:solidFill>
                <a:sysClr val="windowText" lastClr="000000"/>
              </a:solidFill>
              <a:effectLst/>
              <a:latin typeface="+mn-lt"/>
              <a:ea typeface="+mn-ea"/>
              <a:cs typeface="+mn-cs"/>
            </a:rPr>
            <a:t>百万円増加した。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今後も増加傾向は続くと予想されるため、繰上償還を実施するなど適正な地方債管理に努める。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公営企業債の元利償還金に対する繰入金は</a:t>
          </a:r>
          <a:r>
            <a:rPr kumimoji="1" lang="ja-JP" altLang="en-US" sz="1100">
              <a:solidFill>
                <a:sysClr val="windowText" lastClr="000000"/>
              </a:solidFill>
              <a:effectLst/>
              <a:latin typeface="+mn-lt"/>
              <a:ea typeface="+mn-ea"/>
              <a:cs typeface="+mn-cs"/>
            </a:rPr>
            <a:t>減少傾向であるが、</a:t>
          </a:r>
          <a:r>
            <a:rPr kumimoji="1" lang="ja-JP" altLang="ja-JP" sz="1100">
              <a:solidFill>
                <a:sysClr val="windowText" lastClr="000000"/>
              </a:solidFill>
              <a:effectLst/>
              <a:latin typeface="+mn-lt"/>
              <a:ea typeface="+mn-ea"/>
              <a:cs typeface="+mn-cs"/>
            </a:rPr>
            <a:t>水道事業</a:t>
          </a:r>
          <a:r>
            <a:rPr kumimoji="1" lang="ja-JP" altLang="en-US" sz="1100">
              <a:solidFill>
                <a:sysClr val="windowText" lastClr="000000"/>
              </a:solidFill>
              <a:effectLst/>
              <a:latin typeface="+mn-lt"/>
              <a:ea typeface="+mn-ea"/>
              <a:cs typeface="+mn-cs"/>
            </a:rPr>
            <a:t>の浄水場更新工事や下水道事業の管渠更新工事を予定しており、大きな</a:t>
          </a:r>
          <a:r>
            <a:rPr kumimoji="1" lang="ja-JP" altLang="ja-JP" sz="1100">
              <a:solidFill>
                <a:sysClr val="windowText" lastClr="000000"/>
              </a:solidFill>
              <a:effectLst/>
              <a:latin typeface="+mn-lt"/>
              <a:ea typeface="+mn-ea"/>
              <a:cs typeface="+mn-cs"/>
            </a:rPr>
            <a:t>減額はない</a:t>
          </a:r>
          <a:r>
            <a:rPr kumimoji="1" lang="ja-JP" altLang="en-US" sz="1100">
              <a:solidFill>
                <a:sysClr val="windowText" lastClr="000000"/>
              </a:solidFill>
              <a:effectLst/>
              <a:latin typeface="+mn-lt"/>
              <a:ea typeface="+mn-ea"/>
              <a:cs typeface="+mn-cs"/>
            </a:rPr>
            <a:t>と見込まれる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算入公債費等は、</a:t>
          </a:r>
          <a:r>
            <a:rPr kumimoji="1" lang="ja-JP" altLang="en-US" sz="1100">
              <a:solidFill>
                <a:sysClr val="windowText" lastClr="000000"/>
              </a:solidFill>
              <a:effectLst/>
              <a:latin typeface="+mn-lt"/>
              <a:ea typeface="+mn-ea"/>
              <a:cs typeface="+mn-cs"/>
            </a:rPr>
            <a:t>同規模で推移しており</a:t>
          </a:r>
          <a:r>
            <a:rPr kumimoji="1" lang="ja-JP" altLang="ja-JP" sz="1100">
              <a:solidFill>
                <a:sysClr val="windowText" lastClr="000000"/>
              </a:solidFill>
              <a:effectLst/>
              <a:latin typeface="+mn-lt"/>
              <a:ea typeface="+mn-ea"/>
              <a:cs typeface="+mn-cs"/>
            </a:rPr>
            <a:t>、臨時財政対策債や学校</a:t>
          </a:r>
          <a:r>
            <a:rPr kumimoji="1" lang="ja-JP" altLang="en-US" sz="1100">
              <a:solidFill>
                <a:sysClr val="windowText" lastClr="000000"/>
              </a:solidFill>
              <a:effectLst/>
              <a:latin typeface="+mn-lt"/>
              <a:ea typeface="+mn-ea"/>
              <a:cs typeface="+mn-cs"/>
            </a:rPr>
            <a:t>建設</a:t>
          </a:r>
          <a:r>
            <a:rPr kumimoji="1" lang="ja-JP" altLang="ja-JP" sz="1100">
              <a:solidFill>
                <a:sysClr val="windowText" lastClr="000000"/>
              </a:solidFill>
              <a:effectLst/>
              <a:latin typeface="+mn-lt"/>
              <a:ea typeface="+mn-ea"/>
              <a:cs typeface="+mn-cs"/>
            </a:rPr>
            <a:t>に係る償還金</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あ</a:t>
          </a:r>
          <a:r>
            <a:rPr kumimoji="1" lang="ja-JP" altLang="en-US" sz="1100">
              <a:solidFill>
                <a:sysClr val="windowText" lastClr="000000"/>
              </a:solidFill>
              <a:effectLst/>
              <a:latin typeface="+mn-lt"/>
              <a:ea typeface="+mn-ea"/>
              <a:cs typeface="+mn-cs"/>
            </a:rPr>
            <a:t>ることから</a:t>
          </a:r>
          <a:r>
            <a:rPr kumimoji="1" lang="ja-JP" altLang="ja-JP" sz="1100">
              <a:solidFill>
                <a:sysClr val="windowText" lastClr="000000"/>
              </a:solidFill>
              <a:effectLst/>
              <a:latin typeface="+mn-lt"/>
              <a:ea typeface="+mn-ea"/>
              <a:cs typeface="+mn-cs"/>
            </a:rPr>
            <a:t>、今後大きな減額はないと見込まれる。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今後も公共施設老朽化対策は続く</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、将来に負担を残さないよう地方債管理を念頭に置き、財政運営に努める。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減債基金残高のうち、実質公債費比率の算定に用いる満期一括償還地方債の償還の財源として積み立てた額はない。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地方債の現在高は、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年度以降の大型建設事業に加え、</a:t>
          </a:r>
          <a:r>
            <a:rPr kumimoji="1" lang="ja-JP" altLang="ja-JP" sz="1100">
              <a:solidFill>
                <a:schemeClr val="dk1"/>
              </a:solidFill>
              <a:effectLst/>
              <a:latin typeface="+mn-lt"/>
              <a:ea typeface="+mn-ea"/>
              <a:cs typeface="+mn-cs"/>
            </a:rPr>
            <a:t>磯原中学校建設事業、複合防災センター整備事業</a:t>
          </a:r>
          <a:r>
            <a:rPr kumimoji="1" lang="ja-JP" altLang="en-US" sz="1100">
              <a:solidFill>
                <a:schemeClr val="dk1"/>
              </a:solidFill>
              <a:effectLst/>
              <a:latin typeface="+mn-lt"/>
              <a:ea typeface="+mn-ea"/>
              <a:cs typeface="+mn-cs"/>
            </a:rPr>
            <a:t>等に係る地方債発行により</a:t>
          </a:r>
          <a:r>
            <a:rPr kumimoji="1" lang="ja-JP" altLang="ja-JP" sz="1100">
              <a:solidFill>
                <a:schemeClr val="dk1"/>
              </a:solidFill>
              <a:effectLst/>
              <a:latin typeface="+mn-lt"/>
              <a:ea typeface="+mn-ea"/>
              <a:cs typeface="+mn-cs"/>
            </a:rPr>
            <a:t>増加傾向が続いている。</a:t>
          </a:r>
          <a:endParaRPr lang="ja-JP" altLang="ja-JP" sz="1400">
            <a:effectLst/>
          </a:endParaRPr>
        </a:p>
        <a:p>
          <a:r>
            <a:rPr kumimoji="1" lang="ja-JP" altLang="ja-JP" sz="1100">
              <a:solidFill>
                <a:schemeClr val="dk1"/>
              </a:solidFill>
              <a:effectLst/>
              <a:latin typeface="+mn-lt"/>
              <a:ea typeface="+mn-ea"/>
              <a:cs typeface="+mn-cs"/>
            </a:rPr>
            <a:t>　公営企業債等見込額は、市民病院建設に伴う一般会計負担分があるため高い水準となっているが、近年は新規借入額よりも償還額が上回っているため、減少傾向が続いている。</a:t>
          </a:r>
          <a:endParaRPr lang="ja-JP" altLang="ja-JP" sz="1400">
            <a:effectLst/>
          </a:endParaRPr>
        </a:p>
        <a:p>
          <a:r>
            <a:rPr kumimoji="1" lang="ja-JP" altLang="ja-JP" sz="1100">
              <a:solidFill>
                <a:schemeClr val="dk1"/>
              </a:solidFill>
              <a:effectLst/>
              <a:latin typeface="+mn-lt"/>
              <a:ea typeface="+mn-ea"/>
              <a:cs typeface="+mn-cs"/>
            </a:rPr>
            <a:t>　組合等負担等見込額は、広域での清掃センター建設に係る組合債の発行により、</a:t>
          </a:r>
          <a:r>
            <a:rPr kumimoji="1" lang="ja-JP" altLang="en-US" sz="1100">
              <a:solidFill>
                <a:schemeClr val="dk1"/>
              </a:solidFill>
              <a:effectLst/>
              <a:latin typeface="+mn-lt"/>
              <a:ea typeface="+mn-ea"/>
              <a:cs typeface="+mn-cs"/>
            </a:rPr>
            <a:t>前年度から約</a:t>
          </a:r>
          <a:r>
            <a:rPr kumimoji="1" lang="en-US" altLang="ja-JP" sz="1100">
              <a:solidFill>
                <a:schemeClr val="dk1"/>
              </a:solidFill>
              <a:effectLst/>
              <a:latin typeface="+mn-lt"/>
              <a:ea typeface="+mn-ea"/>
              <a:cs typeface="+mn-cs"/>
            </a:rPr>
            <a:t>622</a:t>
          </a:r>
          <a:r>
            <a:rPr kumimoji="1" lang="ja-JP" altLang="en-US" sz="1100">
              <a:solidFill>
                <a:schemeClr val="dk1"/>
              </a:solidFill>
              <a:effectLst/>
              <a:latin typeface="+mn-lt"/>
              <a:ea typeface="+mn-ea"/>
              <a:cs typeface="+mn-cs"/>
            </a:rPr>
            <a:t>百万円の増となり</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年度まで増加見込みである。</a:t>
          </a:r>
          <a:endParaRPr lang="ja-JP" altLang="ja-JP" sz="1400">
            <a:effectLst/>
          </a:endParaRPr>
        </a:p>
        <a:p>
          <a:r>
            <a:rPr kumimoji="1" lang="ja-JP" altLang="ja-JP" sz="1100">
              <a:solidFill>
                <a:schemeClr val="dk1"/>
              </a:solidFill>
              <a:effectLst/>
              <a:latin typeface="+mn-lt"/>
              <a:ea typeface="+mn-ea"/>
              <a:cs typeface="+mn-cs"/>
            </a:rPr>
            <a:t>　今後は、将来負担比率（分子）</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増加が予想され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、過度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将来負担が発生しないよう財政運営等を</a:t>
          </a:r>
          <a:r>
            <a:rPr kumimoji="1" lang="ja-JP" altLang="en-US" sz="1100">
              <a:solidFill>
                <a:schemeClr val="dk1"/>
              </a:solidFill>
              <a:effectLst/>
              <a:latin typeface="+mn-lt"/>
              <a:ea typeface="+mn-ea"/>
              <a:cs typeface="+mn-cs"/>
            </a:rPr>
            <a:t>行っていく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充当可能財源等は、充当可能基金が令和元年度に大きく減少したが、令和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以降、財政調整基金、減債基金等を積立てたことにより安定した水準まで積み増しすることができた。</a:t>
          </a:r>
          <a:r>
            <a:rPr kumimoji="1" lang="ja-JP" altLang="ja-JP" sz="1100">
              <a:solidFill>
                <a:schemeClr val="dk1"/>
              </a:solidFill>
              <a:effectLst/>
              <a:latin typeface="+mn-lt"/>
              <a:ea typeface="+mn-ea"/>
              <a:cs typeface="+mn-cs"/>
            </a:rPr>
            <a:t>今後も少子高齢化の進展等</a:t>
          </a:r>
          <a:r>
            <a:rPr kumimoji="1" lang="ja-JP" altLang="en-US" sz="1100">
              <a:solidFill>
                <a:schemeClr val="dk1"/>
              </a:solidFill>
              <a:effectLst/>
              <a:latin typeface="+mn-lt"/>
              <a:ea typeface="+mn-ea"/>
              <a:cs typeface="+mn-cs"/>
            </a:rPr>
            <a:t>や物価高騰</a:t>
          </a:r>
          <a:r>
            <a:rPr kumimoji="1" lang="ja-JP" altLang="ja-JP" sz="1100">
              <a:solidFill>
                <a:schemeClr val="dk1"/>
              </a:solidFill>
              <a:effectLst/>
              <a:latin typeface="+mn-lt"/>
              <a:ea typeface="+mn-ea"/>
              <a:cs typeface="+mn-cs"/>
            </a:rPr>
            <a:t>に伴う経常経費の増加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に対応するため、一般財源が厳しい状況となることが予想されるため、引き続き適正な基金の管理に努める。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茨城県北茨城市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財政調整基金</a:t>
          </a:r>
          <a:r>
            <a:rPr kumimoji="1" lang="ja-JP" altLang="en-US" sz="1300">
              <a:solidFill>
                <a:sysClr val="windowText" lastClr="000000"/>
              </a:solidFill>
              <a:effectLst/>
              <a:latin typeface="+mn-lt"/>
              <a:ea typeface="+mn-ea"/>
              <a:cs typeface="+mn-cs"/>
            </a:rPr>
            <a:t>については</a:t>
          </a:r>
          <a:r>
            <a:rPr kumimoji="1" lang="ja-JP" altLang="ja-JP" sz="1300">
              <a:solidFill>
                <a:sysClr val="windowText" lastClr="000000"/>
              </a:solidFill>
              <a:effectLst/>
              <a:latin typeface="+mn-lt"/>
              <a:ea typeface="+mn-ea"/>
              <a:cs typeface="+mn-cs"/>
            </a:rPr>
            <a:t>約</a:t>
          </a:r>
          <a:r>
            <a:rPr kumimoji="1" lang="en-US" altLang="ja-JP" sz="1300">
              <a:solidFill>
                <a:sysClr val="windowText" lastClr="000000"/>
              </a:solidFill>
              <a:effectLst/>
              <a:latin typeface="+mn-lt"/>
              <a:ea typeface="+mn-ea"/>
              <a:cs typeface="+mn-cs"/>
            </a:rPr>
            <a:t>492</a:t>
          </a:r>
          <a:r>
            <a:rPr kumimoji="1" lang="ja-JP" altLang="ja-JP" sz="1300">
              <a:solidFill>
                <a:sysClr val="windowText" lastClr="000000"/>
              </a:solidFill>
              <a:effectLst/>
              <a:latin typeface="+mn-lt"/>
              <a:ea typeface="+mn-ea"/>
              <a:cs typeface="+mn-cs"/>
            </a:rPr>
            <a:t>百万円</a:t>
          </a:r>
          <a:r>
            <a:rPr kumimoji="1" lang="ja-JP" altLang="en-US" sz="1300">
              <a:solidFill>
                <a:sysClr val="windowText" lastClr="000000"/>
              </a:solidFill>
              <a:effectLst/>
              <a:latin typeface="+mn-lt"/>
              <a:ea typeface="+mn-ea"/>
              <a:cs typeface="+mn-cs"/>
            </a:rPr>
            <a:t>、減債基金については約</a:t>
          </a:r>
          <a:r>
            <a:rPr kumimoji="1" lang="en-US" altLang="ja-JP" sz="1300">
              <a:solidFill>
                <a:sysClr val="windowText" lastClr="000000"/>
              </a:solidFill>
              <a:effectLst/>
              <a:latin typeface="+mn-lt"/>
              <a:ea typeface="+mn-ea"/>
              <a:cs typeface="+mn-cs"/>
            </a:rPr>
            <a:t>471</a:t>
          </a:r>
          <a:r>
            <a:rPr kumimoji="1" lang="ja-JP" altLang="en-US" sz="1300">
              <a:solidFill>
                <a:sysClr val="windowText" lastClr="000000"/>
              </a:solidFill>
              <a:effectLst/>
              <a:latin typeface="+mn-lt"/>
              <a:ea typeface="+mn-ea"/>
              <a:cs typeface="+mn-cs"/>
            </a:rPr>
            <a:t>百万円の積立を行った</a:t>
          </a:r>
          <a:r>
            <a:rPr kumimoji="1" lang="ja-JP" altLang="ja-JP" sz="1300">
              <a:solidFill>
                <a:sysClr val="windowText" lastClr="000000"/>
              </a:solidFill>
              <a:effectLst/>
              <a:latin typeface="+mn-lt"/>
              <a:ea typeface="+mn-ea"/>
              <a:cs typeface="+mn-cs"/>
            </a:rPr>
            <a:t>ほか、</a:t>
          </a:r>
          <a:r>
            <a:rPr kumimoji="1" lang="ja-JP" altLang="en-US" sz="1300">
              <a:solidFill>
                <a:sysClr val="windowText" lastClr="000000"/>
              </a:solidFill>
              <a:effectLst/>
              <a:latin typeface="+mn-lt"/>
              <a:ea typeface="+mn-ea"/>
              <a:cs typeface="+mn-cs"/>
            </a:rPr>
            <a:t>都市整備事業基金について約</a:t>
          </a:r>
          <a:r>
            <a:rPr kumimoji="1" lang="en-US" altLang="ja-JP" sz="1300">
              <a:solidFill>
                <a:sysClr val="windowText" lastClr="000000"/>
              </a:solidFill>
              <a:effectLst/>
              <a:latin typeface="+mn-lt"/>
              <a:ea typeface="+mn-ea"/>
              <a:cs typeface="+mn-cs"/>
            </a:rPr>
            <a:t>68</a:t>
          </a:r>
          <a:r>
            <a:rPr kumimoji="1" lang="ja-JP" altLang="en-US" sz="1300">
              <a:solidFill>
                <a:sysClr val="windowText" lastClr="000000"/>
              </a:solidFill>
              <a:effectLst/>
              <a:latin typeface="+mn-lt"/>
              <a:ea typeface="+mn-ea"/>
              <a:cs typeface="+mn-cs"/>
            </a:rPr>
            <a:t>百万円の積立を</a:t>
          </a:r>
          <a:r>
            <a:rPr kumimoji="1" lang="ja-JP" altLang="ja-JP" sz="1300">
              <a:solidFill>
                <a:sysClr val="windowText" lastClr="000000"/>
              </a:solidFill>
              <a:effectLst/>
              <a:latin typeface="+mn-lt"/>
              <a:ea typeface="+mn-ea"/>
              <a:cs typeface="+mn-cs"/>
            </a:rPr>
            <a:t>行っ</a:t>
          </a:r>
          <a:r>
            <a:rPr kumimoji="1" lang="ja-JP" altLang="en-US" sz="1300">
              <a:solidFill>
                <a:sysClr val="windowText" lastClr="000000"/>
              </a:solidFill>
              <a:effectLst/>
              <a:latin typeface="+mn-lt"/>
              <a:ea typeface="+mn-ea"/>
              <a:cs typeface="+mn-cs"/>
            </a:rPr>
            <a:t>た</a:t>
          </a:r>
          <a:r>
            <a:rPr kumimoji="1" lang="ja-JP" altLang="ja-JP" sz="1300">
              <a:solidFill>
                <a:sysClr val="windowText" lastClr="000000"/>
              </a:solidFill>
              <a:effectLst/>
              <a:latin typeface="+mn-lt"/>
              <a:ea typeface="+mn-ea"/>
              <a:cs typeface="+mn-cs"/>
            </a:rPr>
            <a:t>ことから、基金全体では</a:t>
          </a:r>
          <a:r>
            <a:rPr kumimoji="1" lang="ja-JP" altLang="en-US" sz="1300">
              <a:solidFill>
                <a:sysClr val="windowText" lastClr="000000"/>
              </a:solidFill>
              <a:effectLst/>
              <a:latin typeface="+mn-lt"/>
              <a:ea typeface="+mn-ea"/>
              <a:cs typeface="+mn-cs"/>
            </a:rPr>
            <a:t>約</a:t>
          </a:r>
          <a:r>
            <a:rPr kumimoji="1" lang="en-US" altLang="ja-JP" sz="1300">
              <a:solidFill>
                <a:sysClr val="windowText" lastClr="000000"/>
              </a:solidFill>
              <a:effectLst/>
              <a:latin typeface="+mn-lt"/>
              <a:ea typeface="+mn-ea"/>
              <a:cs typeface="+mn-cs"/>
            </a:rPr>
            <a:t>1,026</a:t>
          </a:r>
          <a:r>
            <a:rPr kumimoji="1" lang="ja-JP" altLang="en-US" sz="1300">
              <a:solidFill>
                <a:sysClr val="windowText" lastClr="000000"/>
              </a:solidFill>
              <a:effectLst/>
              <a:latin typeface="+mn-lt"/>
              <a:ea typeface="+mn-ea"/>
              <a:cs typeface="+mn-cs"/>
            </a:rPr>
            <a:t>百</a:t>
          </a:r>
          <a:r>
            <a:rPr kumimoji="1" lang="ja-JP" altLang="ja-JP" sz="1300">
              <a:solidFill>
                <a:sysClr val="windowText" lastClr="000000"/>
              </a:solidFill>
              <a:effectLst/>
              <a:latin typeface="+mn-lt"/>
              <a:ea typeface="+mn-ea"/>
              <a:cs typeface="+mn-cs"/>
            </a:rPr>
            <a:t>万円の</a:t>
          </a:r>
          <a:r>
            <a:rPr kumimoji="1" lang="ja-JP" altLang="en-US" sz="1300">
              <a:solidFill>
                <a:sysClr val="windowText" lastClr="000000"/>
              </a:solidFill>
              <a:effectLst/>
              <a:latin typeface="+mn-lt"/>
              <a:ea typeface="+mn-ea"/>
              <a:cs typeface="+mn-cs"/>
            </a:rPr>
            <a:t>増</a:t>
          </a:r>
          <a:r>
            <a:rPr kumimoji="1" lang="ja-JP" altLang="ja-JP" sz="1300">
              <a:solidFill>
                <a:sysClr val="windowText" lastClr="000000"/>
              </a:solidFill>
              <a:effectLst/>
              <a:latin typeface="+mn-lt"/>
              <a:ea typeface="+mn-ea"/>
              <a:cs typeface="+mn-cs"/>
            </a:rPr>
            <a:t>額となった</a:t>
          </a:r>
          <a:r>
            <a:rPr kumimoji="1" lang="ja-JP" altLang="ja-JP" sz="1300">
              <a:solidFill>
                <a:srgbClr val="FF0000"/>
              </a:solidFill>
              <a:effectLst/>
              <a:latin typeface="+mn-lt"/>
              <a:ea typeface="+mn-ea"/>
              <a:cs typeface="+mn-cs"/>
            </a:rPr>
            <a:t>。</a:t>
          </a:r>
          <a:endParaRPr lang="ja-JP" altLang="ja-JP" sz="1300">
            <a:solidFill>
              <a:srgbClr val="FF0000"/>
            </a:solidFill>
            <a:effectLst/>
          </a:endParaRPr>
        </a:p>
        <a:p>
          <a:r>
            <a:rPr kumimoji="1" lang="ja-JP" altLang="ja-JP" sz="1300">
              <a:solidFill>
                <a:sysClr val="windowText" lastClr="000000"/>
              </a:solidFill>
              <a:effectLst/>
              <a:latin typeface="+mn-lt"/>
              <a:ea typeface="+mn-ea"/>
              <a:cs typeface="+mn-cs"/>
            </a:rPr>
            <a:t>（今後の方針）</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公債費や扶助費などの経常経費の増加傾向や今後の経済状況の変化による財源確保や新たな行政需要に対応するため、一般財源の確保がより厳しい状況になることが予想されることから、財政調整基金及び減債基金を適正に管理す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・環境保全基金：市民の健康と生活環境を保全するための施策</a:t>
          </a:r>
          <a:endParaRPr lang="ja-JP" altLang="ja-JP" sz="1300">
            <a:effectLst/>
          </a:endParaRPr>
        </a:p>
        <a:p>
          <a:r>
            <a:rPr kumimoji="1" lang="ja-JP" altLang="ja-JP" sz="1300">
              <a:solidFill>
                <a:schemeClr val="dk1"/>
              </a:solidFill>
              <a:effectLst/>
              <a:latin typeface="+mn-lt"/>
              <a:ea typeface="+mn-ea"/>
              <a:cs typeface="+mn-cs"/>
            </a:rPr>
            <a:t>・ふるさと応援基金：ふるさとの教育又は文化の振興、福祉又は少子化対策、自然環境の保全、産業の振興、医療の充実に関する事業</a:t>
          </a:r>
          <a:endParaRPr lang="ja-JP" altLang="ja-JP" sz="1300">
            <a:effectLst/>
          </a:endParaRPr>
        </a:p>
        <a:p>
          <a:r>
            <a:rPr kumimoji="1" lang="ja-JP" altLang="ja-JP" sz="1300">
              <a:solidFill>
                <a:schemeClr val="dk1"/>
              </a:solidFill>
              <a:effectLst/>
              <a:latin typeface="+mn-lt"/>
              <a:ea typeface="+mn-ea"/>
              <a:cs typeface="+mn-cs"/>
            </a:rPr>
            <a:t>・瓦葺利夫人材育成基金：次代を担う有為な人材の育成に資する施策</a:t>
          </a:r>
          <a:endParaRPr kumimoji="1" lang="en-US" altLang="ja-JP" sz="1300">
            <a:solidFill>
              <a:schemeClr val="dk1"/>
            </a:solidFill>
            <a:effectLst/>
            <a:latin typeface="+mn-lt"/>
            <a:ea typeface="+mn-ea"/>
            <a:cs typeface="+mn-cs"/>
          </a:endParaRPr>
        </a:p>
        <a:p>
          <a:r>
            <a:rPr kumimoji="1" lang="ja-JP" altLang="en-US" sz="1300">
              <a:solidFill>
                <a:sysClr val="windowText" lastClr="000000"/>
              </a:solidFill>
              <a:effectLst/>
              <a:latin typeface="+mn-lt"/>
              <a:ea typeface="+mn-ea"/>
              <a:cs typeface="+mn-cs"/>
            </a:rPr>
            <a:t>・都市整備事業基金：都市施設の整備を目的とする事業の効率的な推進を図るための施策</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・国際交流基金：社会の国際化に対応し、広く国際交流を推進するための施策</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都市整備事業</a:t>
          </a:r>
          <a:r>
            <a:rPr kumimoji="1" lang="ja-JP" altLang="ja-JP" sz="1300">
              <a:solidFill>
                <a:sysClr val="windowText" lastClr="000000"/>
              </a:solidFill>
              <a:effectLst/>
              <a:latin typeface="+mn-lt"/>
              <a:ea typeface="+mn-ea"/>
              <a:cs typeface="+mn-cs"/>
            </a:rPr>
            <a:t>基金：</a:t>
          </a:r>
          <a:r>
            <a:rPr kumimoji="1" lang="ja-JP" altLang="en-US" sz="1300">
              <a:solidFill>
                <a:sysClr val="windowText" lastClr="000000"/>
              </a:solidFill>
              <a:effectLst/>
              <a:latin typeface="+mn-lt"/>
              <a:ea typeface="+mn-ea"/>
              <a:cs typeface="+mn-cs"/>
            </a:rPr>
            <a:t>市有地売払収入、市開発公社寄附金等</a:t>
          </a:r>
          <a:r>
            <a:rPr kumimoji="1" lang="ja-JP" altLang="ja-JP" sz="1300">
              <a:solidFill>
                <a:sysClr val="windowText" lastClr="000000"/>
              </a:solidFill>
              <a:effectLst/>
              <a:latin typeface="+mn-lt"/>
              <a:ea typeface="+mn-ea"/>
              <a:cs typeface="+mn-cs"/>
            </a:rPr>
            <a:t>を</a:t>
          </a:r>
          <a:r>
            <a:rPr kumimoji="1" lang="ja-JP" altLang="en-US" sz="1300">
              <a:solidFill>
                <a:sysClr val="windowText" lastClr="000000"/>
              </a:solidFill>
              <a:effectLst/>
              <a:latin typeface="+mn-lt"/>
              <a:ea typeface="+mn-ea"/>
              <a:cs typeface="+mn-cs"/>
            </a:rPr>
            <a:t>約</a:t>
          </a:r>
          <a:r>
            <a:rPr kumimoji="1" lang="en-US" altLang="ja-JP" sz="1300">
              <a:solidFill>
                <a:sysClr val="windowText" lastClr="000000"/>
              </a:solidFill>
              <a:effectLst/>
              <a:latin typeface="+mn-lt"/>
              <a:ea typeface="+mn-ea"/>
              <a:cs typeface="+mn-cs"/>
            </a:rPr>
            <a:t>68</a:t>
          </a:r>
          <a:r>
            <a:rPr kumimoji="1" lang="ja-JP" altLang="en-US" sz="1300">
              <a:solidFill>
                <a:sysClr val="windowText" lastClr="000000"/>
              </a:solidFill>
              <a:effectLst/>
              <a:latin typeface="+mn-lt"/>
              <a:ea typeface="+mn-ea"/>
              <a:cs typeface="+mn-cs"/>
            </a:rPr>
            <a:t>百万円</a:t>
          </a:r>
          <a:r>
            <a:rPr kumimoji="1" lang="ja-JP" altLang="ja-JP" sz="1300">
              <a:solidFill>
                <a:sysClr val="windowText" lastClr="000000"/>
              </a:solidFill>
              <a:effectLst/>
              <a:latin typeface="+mn-lt"/>
              <a:ea typeface="+mn-ea"/>
              <a:cs typeface="+mn-cs"/>
            </a:rPr>
            <a:t>積み立てたことによる増</a:t>
          </a:r>
          <a:r>
            <a:rPr kumimoji="1" lang="ja-JP" altLang="en-US" sz="1300">
              <a:solidFill>
                <a:sysClr val="windowText" lastClr="000000"/>
              </a:solidFill>
              <a:effectLst/>
              <a:latin typeface="+mn-lt"/>
              <a:ea typeface="+mn-ea"/>
              <a:cs typeface="+mn-cs"/>
            </a:rPr>
            <a:t>額</a:t>
          </a:r>
          <a:endParaRPr kumimoji="1" lang="en-US" altLang="ja-JP" sz="1300">
            <a:solidFill>
              <a:sysClr val="windowText" lastClr="000000"/>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・環境保全基金：環境保全関係負担金受入金を積み立てながら、環境保全に資する事業への活用を図る。</a:t>
          </a:r>
          <a:endParaRPr lang="ja-JP" altLang="ja-JP" sz="1300">
            <a:effectLst/>
          </a:endParaRPr>
        </a:p>
        <a:p>
          <a:r>
            <a:rPr kumimoji="1" lang="ja-JP" altLang="ja-JP" sz="1300">
              <a:solidFill>
                <a:schemeClr val="dk1"/>
              </a:solidFill>
              <a:effectLst/>
              <a:latin typeface="+mn-lt"/>
              <a:ea typeface="+mn-ea"/>
              <a:cs typeface="+mn-cs"/>
            </a:rPr>
            <a:t>・ふるさと応援基金：ふるさと応援寄附を積み立てながら、寄附の目的に応じた事業に充当する。</a:t>
          </a:r>
          <a:endParaRPr lang="ja-JP" altLang="ja-JP" sz="1300">
            <a:effectLst/>
          </a:endParaRPr>
        </a:p>
        <a:p>
          <a:r>
            <a:rPr kumimoji="1" lang="ja-JP" altLang="ja-JP" sz="1300">
              <a:solidFill>
                <a:schemeClr val="dk1"/>
              </a:solidFill>
              <a:effectLst/>
              <a:latin typeface="+mn-lt"/>
              <a:ea typeface="+mn-ea"/>
              <a:cs typeface="+mn-cs"/>
            </a:rPr>
            <a:t>・瓦葺利夫人材育成基金：時代を担う優位な人材の育成に資する施策への活用を図る。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・都市整備事業基金：市有地売払収入等を積立てながら、</a:t>
          </a:r>
          <a:r>
            <a:rPr kumimoji="1" lang="ja-JP" altLang="ja-JP" sz="1300">
              <a:solidFill>
                <a:sysClr val="windowText" lastClr="000000"/>
              </a:solidFill>
              <a:effectLst/>
              <a:latin typeface="+mn-lt"/>
              <a:ea typeface="+mn-ea"/>
              <a:cs typeface="+mn-cs"/>
            </a:rPr>
            <a:t>都市施設の整備を目的とする事業</a:t>
          </a:r>
          <a:r>
            <a:rPr kumimoji="1" lang="ja-JP" altLang="en-US" sz="1300">
              <a:solidFill>
                <a:sysClr val="windowText" lastClr="000000"/>
              </a:solidFill>
              <a:effectLst/>
              <a:latin typeface="+mn-lt"/>
              <a:ea typeface="+mn-ea"/>
              <a:cs typeface="+mn-cs"/>
            </a:rPr>
            <a:t>への活用を図る。</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・国際交流基金：国際親善友好都市等の交流活動事業費や市国際交流協会への事業費補助金に充当する。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ysClr val="windowText" lastClr="000000"/>
              </a:solidFill>
              <a:effectLst/>
              <a:latin typeface="+mn-lt"/>
              <a:ea typeface="+mn-ea"/>
              <a:cs typeface="+mn-cs"/>
            </a:rPr>
            <a:t>法人市民税、固定資産税（償却資産）の増収に伴う</a:t>
          </a:r>
          <a:r>
            <a:rPr kumimoji="1" lang="ja-JP" altLang="ja-JP" sz="1300">
              <a:solidFill>
                <a:sysClr val="windowText" lastClr="000000"/>
              </a:solidFill>
              <a:effectLst/>
              <a:latin typeface="+mn-lt"/>
              <a:ea typeface="+mn-ea"/>
              <a:cs typeface="+mn-cs"/>
            </a:rPr>
            <a:t>市税収入</a:t>
          </a:r>
          <a:r>
            <a:rPr kumimoji="1" lang="ja-JP" altLang="en-US" sz="1300">
              <a:solidFill>
                <a:sysClr val="windowText" lastClr="000000"/>
              </a:solidFill>
              <a:effectLst/>
              <a:latin typeface="+mn-lt"/>
              <a:ea typeface="+mn-ea"/>
              <a:cs typeface="+mn-cs"/>
            </a:rPr>
            <a:t>、普通交付税等の収入増に加え、</a:t>
          </a:r>
          <a:r>
            <a:rPr kumimoji="1" lang="ja-JP" altLang="ja-JP" sz="1300">
              <a:solidFill>
                <a:schemeClr val="dk1"/>
              </a:solidFill>
              <a:effectLst/>
              <a:latin typeface="+mn-lt"/>
              <a:ea typeface="+mn-ea"/>
              <a:cs typeface="+mn-cs"/>
            </a:rPr>
            <a:t>市民病院に対する繰出金</a:t>
          </a:r>
          <a:r>
            <a:rPr kumimoji="1" lang="ja-JP" altLang="en-US" sz="1300">
              <a:solidFill>
                <a:schemeClr val="dk1"/>
              </a:solidFill>
              <a:effectLst/>
              <a:latin typeface="+mn-lt"/>
              <a:ea typeface="+mn-ea"/>
              <a:cs typeface="+mn-cs"/>
            </a:rPr>
            <a:t>、コロナ禍による事業中止に伴う歳出不用額の増により経常経費充当</a:t>
          </a:r>
          <a:r>
            <a:rPr kumimoji="1" lang="ja-JP" altLang="ja-JP" sz="1300">
              <a:solidFill>
                <a:schemeClr val="dk1"/>
              </a:solidFill>
              <a:effectLst/>
              <a:latin typeface="+mn-lt"/>
              <a:ea typeface="+mn-ea"/>
              <a:cs typeface="+mn-cs"/>
            </a:rPr>
            <a:t>一般財源</a:t>
          </a:r>
          <a:r>
            <a:rPr kumimoji="1" lang="ja-JP" altLang="en-US" sz="1300">
              <a:solidFill>
                <a:schemeClr val="dk1"/>
              </a:solidFill>
              <a:effectLst/>
              <a:latin typeface="+mn-lt"/>
              <a:ea typeface="+mn-ea"/>
              <a:cs typeface="+mn-cs"/>
            </a:rPr>
            <a:t>額が確保できたことから、将来の財政負担に備え、約</a:t>
          </a:r>
          <a:r>
            <a:rPr kumimoji="1" lang="en-US" altLang="ja-JP" sz="1300">
              <a:solidFill>
                <a:schemeClr val="dk1"/>
              </a:solidFill>
              <a:effectLst/>
              <a:latin typeface="+mn-lt"/>
              <a:ea typeface="+mn-ea"/>
              <a:cs typeface="+mn-cs"/>
            </a:rPr>
            <a:t>492</a:t>
          </a:r>
          <a:r>
            <a:rPr kumimoji="1" lang="ja-JP" altLang="ja-JP" sz="1300">
              <a:solidFill>
                <a:schemeClr val="dk1"/>
              </a:solidFill>
              <a:effectLst/>
              <a:latin typeface="+mn-lt"/>
              <a:ea typeface="+mn-ea"/>
              <a:cs typeface="+mn-cs"/>
            </a:rPr>
            <a:t>百万円の積立を行った。</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公債費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扶助費</a:t>
          </a:r>
          <a:r>
            <a:rPr kumimoji="1" lang="ja-JP" altLang="en-US" sz="1300">
              <a:solidFill>
                <a:schemeClr val="dk1"/>
              </a:solidFill>
              <a:effectLst/>
              <a:latin typeface="+mn-lt"/>
              <a:ea typeface="+mn-ea"/>
              <a:cs typeface="+mn-cs"/>
            </a:rPr>
            <a:t>、電気料</a:t>
          </a:r>
          <a:r>
            <a:rPr kumimoji="1" lang="ja-JP" altLang="ja-JP" sz="1300">
              <a:solidFill>
                <a:schemeClr val="dk1"/>
              </a:solidFill>
              <a:effectLst/>
              <a:latin typeface="+mn-lt"/>
              <a:ea typeface="+mn-ea"/>
              <a:cs typeface="+mn-cs"/>
            </a:rPr>
            <a:t>などの経常経費の増加に伴い、一般財源が厳しい状況になることが予想される中で、今後の経済状況の変化による財源確保や新たな行政需要に対応するため、適正な基金管理に努める。</a:t>
          </a:r>
          <a:endParaRPr lang="ja-JP" altLang="ja-JP" sz="1300">
            <a:effectLst/>
          </a:endParaRPr>
        </a:p>
        <a:p>
          <a:r>
            <a:rPr kumimoji="1" lang="ja-JP" altLang="ja-JP" sz="1300">
              <a:solidFill>
                <a:schemeClr val="dk1"/>
              </a:solidFill>
              <a:effectLst/>
              <a:latin typeface="+mn-lt"/>
              <a:ea typeface="+mn-ea"/>
              <a:cs typeface="+mn-cs"/>
            </a:rPr>
            <a:t>　当面は、災害への備え等や過去の実績を考慮し、</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億円程度を目途に積立てることとしている。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普通交付税の追加交付を受けた令和</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年度臨時財政対策債償還額の財源とするほか、今後の地方債償還額の増額に備え、約</a:t>
          </a:r>
          <a:r>
            <a:rPr kumimoji="1" lang="en-US" altLang="ja-JP" sz="1300">
              <a:solidFill>
                <a:schemeClr val="dk1"/>
              </a:solidFill>
              <a:effectLst/>
              <a:latin typeface="+mn-lt"/>
              <a:ea typeface="+mn-ea"/>
              <a:cs typeface="+mn-cs"/>
            </a:rPr>
            <a:t>471</a:t>
          </a:r>
          <a:r>
            <a:rPr kumimoji="1" lang="ja-JP" altLang="en-US" sz="1300">
              <a:solidFill>
                <a:schemeClr val="dk1"/>
              </a:solidFill>
              <a:effectLst/>
              <a:latin typeface="+mn-lt"/>
              <a:ea typeface="+mn-ea"/>
              <a:cs typeface="+mn-cs"/>
            </a:rPr>
            <a:t>百万円の積立を行った。</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近年整備した</a:t>
          </a:r>
          <a:r>
            <a:rPr kumimoji="1" lang="ja-JP" altLang="ja-JP" sz="1300">
              <a:solidFill>
                <a:schemeClr val="dk1"/>
              </a:solidFill>
              <a:effectLst/>
              <a:latin typeface="+mn-lt"/>
              <a:ea typeface="+mn-ea"/>
              <a:cs typeface="+mn-cs"/>
            </a:rPr>
            <a:t>磯原中学校建設事業、複合防災センター建設事業に係る地方債償還が増加</a:t>
          </a:r>
          <a:r>
            <a:rPr kumimoji="1" lang="ja-JP" altLang="en-US" sz="1300">
              <a:solidFill>
                <a:schemeClr val="dk1"/>
              </a:solidFill>
              <a:effectLst/>
              <a:latin typeface="+mn-lt"/>
              <a:ea typeface="+mn-ea"/>
              <a:cs typeface="+mn-cs"/>
            </a:rPr>
            <a:t>となるなど、今</a:t>
          </a:r>
          <a:r>
            <a:rPr kumimoji="1" lang="ja-JP" altLang="ja-JP" sz="1300">
              <a:solidFill>
                <a:schemeClr val="dk1"/>
              </a:solidFill>
              <a:effectLst/>
              <a:latin typeface="+mn-lt"/>
              <a:ea typeface="+mn-ea"/>
              <a:cs typeface="+mn-cs"/>
            </a:rPr>
            <a:t>後数年間は公債費への財債負担が大きい状況が続くことから、その償還の一部に基金の活用を予定している。</a:t>
          </a:r>
          <a:endParaRPr lang="ja-JP" altLang="ja-JP" sz="1300">
            <a:effectLst/>
          </a:endParaRPr>
        </a:p>
        <a:p>
          <a:r>
            <a:rPr kumimoji="1" lang="ja-JP" altLang="ja-JP" sz="1300">
              <a:solidFill>
                <a:schemeClr val="dk1"/>
              </a:solidFill>
              <a:effectLst/>
              <a:latin typeface="+mn-lt"/>
              <a:ea typeface="+mn-ea"/>
              <a:cs typeface="+mn-cs"/>
            </a:rPr>
            <a:t>　今後は、当面の財政負担を見据え、一定の額を確保できるよう基金管理に努める。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41,968
41,528
186.79
24,088,087
22,701,125
959,241
11,034,691
23,846,838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市税において、法人市民税では、令和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を除き、平成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年度以前の収入額を上回っている</a:t>
          </a:r>
          <a:r>
            <a:rPr kumimoji="1" lang="ja-JP" altLang="ja-JP" sz="1100">
              <a:solidFill>
                <a:sysClr val="windowText" lastClr="000000"/>
              </a:solidFill>
              <a:effectLst/>
              <a:latin typeface="+mn-lt"/>
              <a:ea typeface="+mn-ea"/>
              <a:cs typeface="+mn-cs"/>
            </a:rPr>
            <a:t>。個人市民税も人口減少の中、大きな減少もなく推移している。また、固定資産税においても、土地の減額はあるものの、家屋・償却資産が比較的安定していることから、市税全体でも大きく減少することなく安定して収入されているため、類似団体と比較して</a:t>
          </a:r>
          <a:r>
            <a:rPr kumimoji="1" lang="en-US" altLang="ja-JP" sz="1100">
              <a:solidFill>
                <a:sysClr val="windowText" lastClr="000000"/>
              </a:solidFill>
              <a:effectLst/>
              <a:latin typeface="+mn-lt"/>
              <a:ea typeface="+mn-ea"/>
              <a:cs typeface="+mn-cs"/>
            </a:rPr>
            <a:t>0.12</a:t>
          </a:r>
          <a:r>
            <a:rPr kumimoji="1" lang="ja-JP" altLang="ja-JP" sz="1100">
              <a:solidFill>
                <a:sysClr val="windowText" lastClr="000000"/>
              </a:solidFill>
              <a:effectLst/>
              <a:latin typeface="+mn-lt"/>
              <a:ea typeface="+mn-ea"/>
              <a:cs typeface="+mn-cs"/>
            </a:rPr>
            <a:t>ポイント高くなっている。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今後は、人口減少に伴う</a:t>
          </a:r>
          <a:r>
            <a:rPr kumimoji="1" lang="ja-JP" altLang="en-US" sz="1100">
              <a:solidFill>
                <a:sysClr val="windowText" lastClr="000000"/>
              </a:solidFill>
              <a:effectLst/>
              <a:latin typeface="+mn-lt"/>
              <a:ea typeface="+mn-ea"/>
              <a:cs typeface="+mn-cs"/>
            </a:rPr>
            <a:t>個人</a:t>
          </a:r>
          <a:r>
            <a:rPr kumimoji="1" lang="ja-JP" altLang="ja-JP" sz="1100">
              <a:solidFill>
                <a:sysClr val="windowText" lastClr="000000"/>
              </a:solidFill>
              <a:effectLst/>
              <a:latin typeface="+mn-lt"/>
              <a:ea typeface="+mn-ea"/>
              <a:cs typeface="+mn-cs"/>
            </a:rPr>
            <a:t>市民税の減、地価の下落等に伴う固定資産税の減</a:t>
          </a:r>
          <a:r>
            <a:rPr kumimoji="1" lang="ja-JP" altLang="en-US" sz="1100">
              <a:solidFill>
                <a:sysClr val="windowText" lastClr="000000"/>
              </a:solidFill>
              <a:effectLst/>
              <a:latin typeface="+mn-lt"/>
              <a:ea typeface="+mn-ea"/>
              <a:cs typeface="+mn-cs"/>
            </a:rPr>
            <a:t>も想定</a:t>
          </a:r>
          <a:r>
            <a:rPr kumimoji="1" lang="ja-JP" altLang="ja-JP" sz="1100">
              <a:solidFill>
                <a:sysClr val="windowText" lastClr="000000"/>
              </a:solidFill>
              <a:effectLst/>
              <a:latin typeface="+mn-lt"/>
              <a:ea typeface="+mn-ea"/>
              <a:cs typeface="+mn-cs"/>
            </a:rPr>
            <a:t>されることから、収納率の</a:t>
          </a:r>
          <a:r>
            <a:rPr kumimoji="1" lang="ja-JP" altLang="en-US" sz="1100">
              <a:solidFill>
                <a:sysClr val="windowText" lastClr="000000"/>
              </a:solidFill>
              <a:effectLst/>
              <a:latin typeface="+mn-lt"/>
              <a:ea typeface="+mn-ea"/>
              <a:cs typeface="+mn-cs"/>
            </a:rPr>
            <a:t>維持</a:t>
          </a:r>
          <a:r>
            <a:rPr kumimoji="1" lang="ja-JP" altLang="ja-JP" sz="1100">
              <a:solidFill>
                <a:sysClr val="windowText" lastClr="000000"/>
              </a:solidFill>
              <a:effectLst/>
              <a:latin typeface="+mn-lt"/>
              <a:ea typeface="+mn-ea"/>
              <a:cs typeface="+mn-cs"/>
            </a:rPr>
            <a:t>を図り、自主財源の確保に努める</a:t>
          </a:r>
          <a:r>
            <a:rPr kumimoji="1" lang="ja-JP" altLang="en-US"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137583</xdr:rowOff>
    </xdr:to>
    <xdr:cxnSp macro="">
      <xdr:nvCxnSpPr>
        <xdr:cNvPr id="69" name="直線コネクタ 68"/>
        <xdr:cNvCxnSpPr/>
      </xdr:nvCxnSpPr>
      <xdr:spPr>
        <a:xfrm>
          <a:off x="4114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xdr:cNvCxnSpPr/>
      </xdr:nvCxnSpPr>
      <xdr:spPr>
        <a:xfrm flipV="1">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117475</xdr:rowOff>
    </xdr:to>
    <xdr:cxnSp macro="">
      <xdr:nvCxnSpPr>
        <xdr:cNvPr id="75" name="直線コネクタ 74"/>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157692</xdr:rowOff>
    </xdr:to>
    <xdr:cxnSp macro="">
      <xdr:nvCxnSpPr>
        <xdr:cNvPr id="78" name="直線コネクタ 77"/>
        <xdr:cNvCxnSpPr/>
      </xdr:nvCxnSpPr>
      <xdr:spPr>
        <a:xfrm flipV="1">
          <a:off x="1447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くなっている。扶助費が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ポイント、公債費が</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ポイント、類似団体平均を上回っていることが要因の一つである。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扶助費については、資格審査等の適正化による抑制を図るとともに、公債費は、近年実施している大規模建設事業</a:t>
          </a:r>
          <a:r>
            <a:rPr kumimoji="1" lang="ja-JP" altLang="en-US" sz="1100">
              <a:solidFill>
                <a:schemeClr val="dk1"/>
              </a:solidFill>
              <a:effectLst/>
              <a:latin typeface="+mn-lt"/>
              <a:ea typeface="+mn-ea"/>
              <a:cs typeface="+mn-cs"/>
            </a:rPr>
            <a:t>の実施に伴い増額傾向</a:t>
          </a:r>
          <a:r>
            <a:rPr kumimoji="1" lang="ja-JP" altLang="ja-JP" sz="1100">
              <a:solidFill>
                <a:schemeClr val="dk1"/>
              </a:solidFill>
              <a:effectLst/>
              <a:latin typeface="+mn-lt"/>
              <a:ea typeface="+mn-ea"/>
              <a:cs typeface="+mn-cs"/>
            </a:rPr>
            <a:t>であるため、新規発行の抑制</a:t>
          </a:r>
          <a:r>
            <a:rPr kumimoji="1" lang="ja-JP" altLang="en-US" sz="1100">
              <a:solidFill>
                <a:schemeClr val="dk1"/>
              </a:solidFill>
              <a:effectLst/>
              <a:latin typeface="+mn-lt"/>
              <a:ea typeface="+mn-ea"/>
              <a:cs typeface="+mn-cs"/>
            </a:rPr>
            <a:t>や繰上償還の実施</a:t>
          </a:r>
          <a:r>
            <a:rPr kumimoji="1" lang="ja-JP" altLang="ja-JP" sz="1100">
              <a:solidFill>
                <a:schemeClr val="dk1"/>
              </a:solidFill>
              <a:effectLst/>
              <a:latin typeface="+mn-lt"/>
              <a:ea typeface="+mn-ea"/>
              <a:cs typeface="+mn-cs"/>
            </a:rPr>
            <a:t>など、地方債の適正な管理に努める。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今後も、公共施設老朽化対策</a:t>
          </a:r>
          <a:r>
            <a:rPr kumimoji="1" lang="ja-JP" altLang="en-US" sz="1100">
              <a:solidFill>
                <a:schemeClr val="dk1"/>
              </a:solidFill>
              <a:effectLst/>
              <a:latin typeface="+mn-lt"/>
              <a:ea typeface="+mn-ea"/>
              <a:cs typeface="+mn-cs"/>
            </a:rPr>
            <a:t>費用</a:t>
          </a:r>
          <a:r>
            <a:rPr kumimoji="1" lang="ja-JP" altLang="ja-JP" sz="1100">
              <a:solidFill>
                <a:schemeClr val="dk1"/>
              </a:solidFill>
              <a:effectLst/>
              <a:latin typeface="+mn-lt"/>
              <a:ea typeface="+mn-ea"/>
              <a:cs typeface="+mn-cs"/>
            </a:rPr>
            <a:t>は必要とな</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ため、事務事業の見直し等による経費節減を図っていく。</a:t>
          </a:r>
          <a:endParaRPr lang="ja-JP" altLang="ja-JP" sz="1400">
            <a:effectLst/>
          </a:endParaRPr>
        </a:p>
        <a:p>
          <a:pPr eaLnBrk="1" fontAlgn="auto" latinLnBrk="0" hangingPunct="1"/>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64</xdr:row>
      <xdr:rowOff>117793</xdr:rowOff>
    </xdr:to>
    <xdr:cxnSp macro="">
      <xdr:nvCxnSpPr>
        <xdr:cNvPr id="123" name="直線コネクタ 122"/>
        <xdr:cNvCxnSpPr/>
      </xdr:nvCxnSpPr>
      <xdr:spPr>
        <a:xfrm flipV="1">
          <a:off x="4953000" y="10077132"/>
          <a:ext cx="0" cy="1013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89870</xdr:rowOff>
    </xdr:from>
    <xdr:ext cx="762000" cy="259045"/>
    <xdr:sp macro="" textlink="">
      <xdr:nvSpPr>
        <xdr:cNvPr id="124" name="財政構造の弾力性最小値テキスト"/>
        <xdr:cNvSpPr txBox="1"/>
      </xdr:nvSpPr>
      <xdr:spPr>
        <a:xfrm>
          <a:off x="5041900" y="1106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117793</xdr:rowOff>
    </xdr:from>
    <xdr:to>
      <xdr:col>24</xdr:col>
      <xdr:colOff>12700</xdr:colOff>
      <xdr:row>64</xdr:row>
      <xdr:rowOff>117793</xdr:rowOff>
    </xdr:to>
    <xdr:cxnSp macro="">
      <xdr:nvCxnSpPr>
        <xdr:cNvPr id="125" name="直線コネクタ 124"/>
        <xdr:cNvCxnSpPr/>
      </xdr:nvCxnSpPr>
      <xdr:spPr>
        <a:xfrm>
          <a:off x="4864100" y="1109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86678</xdr:rowOff>
    </xdr:from>
    <xdr:to>
      <xdr:col>23</xdr:col>
      <xdr:colOff>133350</xdr:colOff>
      <xdr:row>65</xdr:row>
      <xdr:rowOff>48895</xdr:rowOff>
    </xdr:to>
    <xdr:cxnSp macro="">
      <xdr:nvCxnSpPr>
        <xdr:cNvPr id="128" name="直線コネクタ 127"/>
        <xdr:cNvCxnSpPr/>
      </xdr:nvCxnSpPr>
      <xdr:spPr>
        <a:xfrm flipV="1">
          <a:off x="4114800" y="10716578"/>
          <a:ext cx="838200" cy="47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121302</xdr:rowOff>
    </xdr:from>
    <xdr:ext cx="762000" cy="259045"/>
    <xdr:sp macro="" textlink="">
      <xdr:nvSpPr>
        <xdr:cNvPr id="129" name="財政構造の弾力性平均値テキスト"/>
        <xdr:cNvSpPr txBox="1"/>
      </xdr:nvSpPr>
      <xdr:spPr>
        <a:xfrm>
          <a:off x="5041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30" name="フローチャート: 判断 129"/>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48895</xdr:rowOff>
    </xdr:from>
    <xdr:to>
      <xdr:col>19</xdr:col>
      <xdr:colOff>133350</xdr:colOff>
      <xdr:row>66</xdr:row>
      <xdr:rowOff>58420</xdr:rowOff>
    </xdr:to>
    <xdr:cxnSp macro="">
      <xdr:nvCxnSpPr>
        <xdr:cNvPr id="131" name="直線コネクタ 130"/>
        <xdr:cNvCxnSpPr/>
      </xdr:nvCxnSpPr>
      <xdr:spPr>
        <a:xfrm flipV="1">
          <a:off x="3225800" y="1119314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21272</xdr:rowOff>
    </xdr:from>
    <xdr:to>
      <xdr:col>19</xdr:col>
      <xdr:colOff>184150</xdr:colOff>
      <xdr:row>63</xdr:row>
      <xdr:rowOff>122872</xdr:rowOff>
    </xdr:to>
    <xdr:sp macro="" textlink="">
      <xdr:nvSpPr>
        <xdr:cNvPr id="132" name="フローチャート: 判断 131"/>
        <xdr:cNvSpPr/>
      </xdr:nvSpPr>
      <xdr:spPr>
        <a:xfrm>
          <a:off x="4064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33" name="テキスト ボックス 132"/>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46355</xdr:rowOff>
    </xdr:from>
    <xdr:to>
      <xdr:col>15</xdr:col>
      <xdr:colOff>82550</xdr:colOff>
      <xdr:row>66</xdr:row>
      <xdr:rowOff>58420</xdr:rowOff>
    </xdr:to>
    <xdr:cxnSp macro="">
      <xdr:nvCxnSpPr>
        <xdr:cNvPr id="134" name="直線コネクタ 133"/>
        <xdr:cNvCxnSpPr/>
      </xdr:nvCxnSpPr>
      <xdr:spPr>
        <a:xfrm>
          <a:off x="2336800" y="113620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5" name="フローチャート: 判断 134"/>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36" name="テキスト ボックス 135"/>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66</xdr:row>
      <xdr:rowOff>46355</xdr:rowOff>
    </xdr:to>
    <xdr:cxnSp macro="">
      <xdr:nvCxnSpPr>
        <xdr:cNvPr id="137" name="直線コネクタ 136"/>
        <xdr:cNvCxnSpPr/>
      </xdr:nvCxnSpPr>
      <xdr:spPr>
        <a:xfrm>
          <a:off x="1447800" y="1112075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8" name="フローチャート: 判断 137"/>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39" name="テキスト ボックス 138"/>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40" name="フローチャート: 判断 139"/>
        <xdr:cNvSpPr/>
      </xdr:nvSpPr>
      <xdr:spPr>
        <a:xfrm>
          <a:off x="1397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41" name="テキスト ボックス 140"/>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35878</xdr:rowOff>
    </xdr:from>
    <xdr:to>
      <xdr:col>23</xdr:col>
      <xdr:colOff>184150</xdr:colOff>
      <xdr:row>62</xdr:row>
      <xdr:rowOff>137478</xdr:rowOff>
    </xdr:to>
    <xdr:sp macro="" textlink="">
      <xdr:nvSpPr>
        <xdr:cNvPr id="147" name="楕円 146"/>
        <xdr:cNvSpPr/>
      </xdr:nvSpPr>
      <xdr:spPr>
        <a:xfrm>
          <a:off x="4902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7955</xdr:rowOff>
    </xdr:from>
    <xdr:ext cx="762000" cy="259045"/>
    <xdr:sp macro="" textlink="">
      <xdr:nvSpPr>
        <xdr:cNvPr id="148" name="財政構造の弾力性該当値テキスト"/>
        <xdr:cNvSpPr txBox="1"/>
      </xdr:nvSpPr>
      <xdr:spPr>
        <a:xfrm>
          <a:off x="5041900" y="1063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49" name="楕円 148"/>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0" name="テキスト ボックス 149"/>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1" name="楕円 150"/>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2" name="テキスト ボックス 151"/>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167005</xdr:rowOff>
    </xdr:from>
    <xdr:to>
      <xdr:col>11</xdr:col>
      <xdr:colOff>82550</xdr:colOff>
      <xdr:row>66</xdr:row>
      <xdr:rowOff>97155</xdr:rowOff>
    </xdr:to>
    <xdr:sp macro="" textlink="">
      <xdr:nvSpPr>
        <xdr:cNvPr id="153" name="楕円 152"/>
        <xdr:cNvSpPr/>
      </xdr:nvSpPr>
      <xdr:spPr>
        <a:xfrm>
          <a:off x="2286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81932</xdr:rowOff>
    </xdr:from>
    <xdr:ext cx="762000" cy="259045"/>
    <xdr:sp macro="" textlink="">
      <xdr:nvSpPr>
        <xdr:cNvPr id="154" name="テキスト ボックス 153"/>
        <xdr:cNvSpPr txBox="1"/>
      </xdr:nvSpPr>
      <xdr:spPr>
        <a:xfrm>
          <a:off x="1955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55" name="楕円 154"/>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12082</xdr:rowOff>
    </xdr:from>
    <xdr:ext cx="762000" cy="259045"/>
    <xdr:sp macro="" textlink="">
      <xdr:nvSpPr>
        <xdr:cNvPr id="156" name="テキスト ボックス 155"/>
        <xdr:cNvSpPr txBox="1"/>
      </xdr:nvSpPr>
      <xdr:spPr>
        <a:xfrm>
          <a:off x="1066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人件費、物件費及び維持補修費の合計額の人口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人当たりの金額が類似団体平均に比べ低くなっているのは、主に人件費が要因である。職員数の削減を着実に行ってきたことにより、職員給与費が抑制されているためである。</a:t>
          </a:r>
          <a:endParaRPr lang="ja-JP" altLang="ja-JP" sz="1400">
            <a:effectLst/>
          </a:endParaRPr>
        </a:p>
        <a:p>
          <a:r>
            <a:rPr kumimoji="1" lang="ja-JP" altLang="ja-JP" sz="1100">
              <a:solidFill>
                <a:schemeClr val="dk1"/>
              </a:solidFill>
              <a:effectLst/>
              <a:latin typeface="+mn-lt"/>
              <a:ea typeface="+mn-ea"/>
              <a:cs typeface="+mn-cs"/>
            </a:rPr>
            <a:t>　しかし、職員数については、ほぼ一定となりつつあ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は減額傾向にはならないと予想される。また、物件費については、委託料や事務機器借上料が増加傾向にあるなど、全体として増加している。維持補修費についても、施設の老朽化に伴い、増加傾向にあるため、経費節減に対する意識を向上させ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86" name="直線コネクタ 185"/>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87"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88" name="直線コネクタ 187"/>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89"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0" name="直線コネクタ 189"/>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152836</xdr:rowOff>
    </xdr:from>
    <xdr:to>
      <xdr:col>23</xdr:col>
      <xdr:colOff>133350</xdr:colOff>
      <xdr:row>82</xdr:row>
      <xdr:rowOff>47405</xdr:rowOff>
    </xdr:to>
    <xdr:cxnSp macro="">
      <xdr:nvCxnSpPr>
        <xdr:cNvPr id="191" name="直線コネクタ 190"/>
        <xdr:cNvCxnSpPr/>
      </xdr:nvCxnSpPr>
      <xdr:spPr>
        <a:xfrm>
          <a:off x="4114800" y="14040286"/>
          <a:ext cx="8382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2" name="人件費・物件費等の状況平均値テキスト"/>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3" name="フローチャート: 判断 192"/>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139950</xdr:rowOff>
    </xdr:from>
    <xdr:to>
      <xdr:col>19</xdr:col>
      <xdr:colOff>133350</xdr:colOff>
      <xdr:row>81</xdr:row>
      <xdr:rowOff>152836</xdr:rowOff>
    </xdr:to>
    <xdr:cxnSp macro="">
      <xdr:nvCxnSpPr>
        <xdr:cNvPr id="194" name="直線コネクタ 193"/>
        <xdr:cNvCxnSpPr/>
      </xdr:nvCxnSpPr>
      <xdr:spPr>
        <a:xfrm>
          <a:off x="3225800" y="14027400"/>
          <a:ext cx="8890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5" name="フローチャート: 判断 194"/>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196" name="テキスト ボックス 195"/>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95687</xdr:rowOff>
    </xdr:from>
    <xdr:to>
      <xdr:col>15</xdr:col>
      <xdr:colOff>82550</xdr:colOff>
      <xdr:row>81</xdr:row>
      <xdr:rowOff>139950</xdr:rowOff>
    </xdr:to>
    <xdr:cxnSp macro="">
      <xdr:nvCxnSpPr>
        <xdr:cNvPr id="197" name="直線コネクタ 196"/>
        <xdr:cNvCxnSpPr/>
      </xdr:nvCxnSpPr>
      <xdr:spPr>
        <a:xfrm>
          <a:off x="2336800" y="13983137"/>
          <a:ext cx="889000" cy="4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198" name="フローチャート: 判断 197"/>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199" name="テキスト ボックス 198"/>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49391</xdr:rowOff>
    </xdr:from>
    <xdr:to>
      <xdr:col>11</xdr:col>
      <xdr:colOff>31750</xdr:colOff>
      <xdr:row>81</xdr:row>
      <xdr:rowOff>95687</xdr:rowOff>
    </xdr:to>
    <xdr:cxnSp macro="">
      <xdr:nvCxnSpPr>
        <xdr:cNvPr id="200" name="直線コネクタ 199"/>
        <xdr:cNvCxnSpPr/>
      </xdr:nvCxnSpPr>
      <xdr:spPr>
        <a:xfrm>
          <a:off x="1447800" y="13936841"/>
          <a:ext cx="889000" cy="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1" name="フローチャート: 判断 200"/>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2" name="テキスト ボックス 201"/>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3" name="フローチャート: 判断 202"/>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4" name="テキスト ボックス 203"/>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168055</xdr:rowOff>
    </xdr:from>
    <xdr:to>
      <xdr:col>23</xdr:col>
      <xdr:colOff>184150</xdr:colOff>
      <xdr:row>82</xdr:row>
      <xdr:rowOff>98205</xdr:rowOff>
    </xdr:to>
    <xdr:sp macro="" textlink="">
      <xdr:nvSpPr>
        <xdr:cNvPr id="210" name="楕円 209"/>
        <xdr:cNvSpPr/>
      </xdr:nvSpPr>
      <xdr:spPr>
        <a:xfrm>
          <a:off x="4902200" y="140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13132</xdr:rowOff>
    </xdr:from>
    <xdr:ext cx="762000" cy="259045"/>
    <xdr:sp macro="" textlink="">
      <xdr:nvSpPr>
        <xdr:cNvPr id="211" name="人件費・物件費等の状況該当値テキスト"/>
        <xdr:cNvSpPr txBox="1"/>
      </xdr:nvSpPr>
      <xdr:spPr>
        <a:xfrm>
          <a:off x="5041900" y="139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102036</xdr:rowOff>
    </xdr:from>
    <xdr:to>
      <xdr:col>19</xdr:col>
      <xdr:colOff>184150</xdr:colOff>
      <xdr:row>82</xdr:row>
      <xdr:rowOff>32186</xdr:rowOff>
    </xdr:to>
    <xdr:sp macro="" textlink="">
      <xdr:nvSpPr>
        <xdr:cNvPr id="212" name="楕円 211"/>
        <xdr:cNvSpPr/>
      </xdr:nvSpPr>
      <xdr:spPr>
        <a:xfrm>
          <a:off x="4064000" y="139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42363</xdr:rowOff>
    </xdr:from>
    <xdr:ext cx="736600" cy="259045"/>
    <xdr:sp macro="" textlink="">
      <xdr:nvSpPr>
        <xdr:cNvPr id="213" name="テキスト ボックス 212"/>
        <xdr:cNvSpPr txBox="1"/>
      </xdr:nvSpPr>
      <xdr:spPr>
        <a:xfrm>
          <a:off x="3733800" y="137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89150</xdr:rowOff>
    </xdr:from>
    <xdr:to>
      <xdr:col>15</xdr:col>
      <xdr:colOff>133350</xdr:colOff>
      <xdr:row>82</xdr:row>
      <xdr:rowOff>19300</xdr:rowOff>
    </xdr:to>
    <xdr:sp macro="" textlink="">
      <xdr:nvSpPr>
        <xdr:cNvPr id="214" name="楕円 213"/>
        <xdr:cNvSpPr/>
      </xdr:nvSpPr>
      <xdr:spPr>
        <a:xfrm>
          <a:off x="3175000" y="139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29477</xdr:rowOff>
    </xdr:from>
    <xdr:ext cx="762000" cy="259045"/>
    <xdr:sp macro="" textlink="">
      <xdr:nvSpPr>
        <xdr:cNvPr id="215" name="テキスト ボックス 214"/>
        <xdr:cNvSpPr txBox="1"/>
      </xdr:nvSpPr>
      <xdr:spPr>
        <a:xfrm>
          <a:off x="2844800" y="137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44887</xdr:rowOff>
    </xdr:from>
    <xdr:to>
      <xdr:col>11</xdr:col>
      <xdr:colOff>82550</xdr:colOff>
      <xdr:row>81</xdr:row>
      <xdr:rowOff>146487</xdr:rowOff>
    </xdr:to>
    <xdr:sp macro="" textlink="">
      <xdr:nvSpPr>
        <xdr:cNvPr id="216" name="楕円 215"/>
        <xdr:cNvSpPr/>
      </xdr:nvSpPr>
      <xdr:spPr>
        <a:xfrm>
          <a:off x="2286000" y="139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156664</xdr:rowOff>
    </xdr:from>
    <xdr:ext cx="762000" cy="259045"/>
    <xdr:sp macro="" textlink="">
      <xdr:nvSpPr>
        <xdr:cNvPr id="217" name="テキスト ボックス 216"/>
        <xdr:cNvSpPr txBox="1"/>
      </xdr:nvSpPr>
      <xdr:spPr>
        <a:xfrm>
          <a:off x="1955800" y="137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170041</xdr:rowOff>
    </xdr:from>
    <xdr:to>
      <xdr:col>7</xdr:col>
      <xdr:colOff>31750</xdr:colOff>
      <xdr:row>81</xdr:row>
      <xdr:rowOff>100191</xdr:rowOff>
    </xdr:to>
    <xdr:sp macro="" textlink="">
      <xdr:nvSpPr>
        <xdr:cNvPr id="218" name="楕円 217"/>
        <xdr:cNvSpPr/>
      </xdr:nvSpPr>
      <xdr:spPr>
        <a:xfrm>
          <a:off x="1397000" y="138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110368</xdr:rowOff>
    </xdr:from>
    <xdr:ext cx="762000" cy="259045"/>
    <xdr:sp macro="" textlink="">
      <xdr:nvSpPr>
        <xdr:cNvPr id="219" name="テキスト ボックス 218"/>
        <xdr:cNvSpPr txBox="1"/>
      </xdr:nvSpPr>
      <xdr:spPr>
        <a:xfrm>
          <a:off x="1066800" y="1365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ラスパイレス指数は、類似団体平均をやや下回った数値で推移しており、今後も、国家公務員の給与との整合性を保ちながら、適正な給与水準の維持に努める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3" name="直線コネクタ 252"/>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2116</xdr:rowOff>
    </xdr:to>
    <xdr:cxnSp macro="">
      <xdr:nvCxnSpPr>
        <xdr:cNvPr id="256" name="直線コネクタ 255"/>
        <xdr:cNvCxnSpPr/>
      </xdr:nvCxnSpPr>
      <xdr:spPr>
        <a:xfrm flipV="1">
          <a:off x="15290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7" name="フローチャート: 判断 256"/>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58" name="テキスト ボックス 257"/>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84</xdr:row>
      <xdr:rowOff>2116</xdr:rowOff>
    </xdr:to>
    <xdr:cxnSp macro="">
      <xdr:nvCxnSpPr>
        <xdr:cNvPr id="259" name="直線コネクタ 258"/>
        <xdr:cNvCxnSpPr/>
      </xdr:nvCxnSpPr>
      <xdr:spPr>
        <a:xfrm>
          <a:off x="14401800" y="142966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84</xdr:row>
      <xdr:rowOff>2116</xdr:rowOff>
    </xdr:to>
    <xdr:cxnSp macro="">
      <xdr:nvCxnSpPr>
        <xdr:cNvPr id="262" name="直線コネクタ 261"/>
        <xdr:cNvCxnSpPr/>
      </xdr:nvCxnSpPr>
      <xdr:spPr>
        <a:xfrm flipV="1">
          <a:off x="13512800" y="142966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3" name="フローチャート: 判断 262"/>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4" name="テキスト ボックス 263"/>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6" name="テキスト ボックス 265"/>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2" name="楕円 27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3"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4" name="楕円 273"/>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5" name="テキスト ボックス 274"/>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6" name="楕円 275"/>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7" name="テキスト ボックス 276"/>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78" name="楕円 277"/>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79" name="テキスト ボックス 278"/>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0" name="楕円 279"/>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1" name="テキスト ボックス 280"/>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人当たり職員数が類似団体平均を下回っているのは、組織の見直し及び業務の一部民間委託等の推進により職員数の削減を着実に実施してきたことが要因である。</a:t>
          </a:r>
          <a:endParaRPr lang="ja-JP" altLang="ja-JP" sz="1400">
            <a:effectLst/>
          </a:endParaRPr>
        </a:p>
        <a:p>
          <a:r>
            <a:rPr kumimoji="1" lang="ja-JP" altLang="ja-JP" sz="1100">
              <a:solidFill>
                <a:schemeClr val="dk1"/>
              </a:solidFill>
              <a:effectLst/>
              <a:latin typeface="+mn-lt"/>
              <a:ea typeface="+mn-ea"/>
              <a:cs typeface="+mn-cs"/>
            </a:rPr>
            <a:t>　しかしながら、職員削減についてはある程度成果を上げたことから、現在は一定水準を保っている。</a:t>
          </a:r>
          <a:endParaRPr lang="ja-JP" altLang="ja-JP" sz="1400">
            <a:effectLst/>
          </a:endParaRPr>
        </a:p>
        <a:p>
          <a:r>
            <a:rPr kumimoji="1" lang="ja-JP" altLang="ja-JP" sz="1100">
              <a:solidFill>
                <a:schemeClr val="dk1"/>
              </a:solidFill>
              <a:effectLst/>
              <a:latin typeface="+mn-lt"/>
              <a:ea typeface="+mn-ea"/>
              <a:cs typeface="+mn-cs"/>
            </a:rPr>
            <a:t>　今後も、定員適正化計画に基づく適正な職員数の管理、効率的な組織機構の確立により、効果的な行政運営の推進に努める。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5" name="直線コネクタ 314"/>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16"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17" name="直線コネクタ 316"/>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18"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19" name="直線コネクタ 318"/>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117396</xdr:rowOff>
    </xdr:from>
    <xdr:to>
      <xdr:col>81</xdr:col>
      <xdr:colOff>44450</xdr:colOff>
      <xdr:row>60</xdr:row>
      <xdr:rowOff>135493</xdr:rowOff>
    </xdr:to>
    <xdr:cxnSp macro="">
      <xdr:nvCxnSpPr>
        <xdr:cNvPr id="320" name="直線コネクタ 319"/>
        <xdr:cNvCxnSpPr/>
      </xdr:nvCxnSpPr>
      <xdr:spPr>
        <a:xfrm>
          <a:off x="16179800" y="1040439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1"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2" name="フローチャート: 判断 321"/>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106838</xdr:rowOff>
    </xdr:from>
    <xdr:to>
      <xdr:col>77</xdr:col>
      <xdr:colOff>44450</xdr:colOff>
      <xdr:row>60</xdr:row>
      <xdr:rowOff>117396</xdr:rowOff>
    </xdr:to>
    <xdr:cxnSp macro="">
      <xdr:nvCxnSpPr>
        <xdr:cNvPr id="323" name="直線コネクタ 322"/>
        <xdr:cNvCxnSpPr/>
      </xdr:nvCxnSpPr>
      <xdr:spPr>
        <a:xfrm>
          <a:off x="15290800" y="10393838"/>
          <a:ext cx="8890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4" name="フローチャート: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5" name="テキスト ボックス 324"/>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106838</xdr:rowOff>
    </xdr:from>
    <xdr:to>
      <xdr:col>72</xdr:col>
      <xdr:colOff>203200</xdr:colOff>
      <xdr:row>60</xdr:row>
      <xdr:rowOff>135493</xdr:rowOff>
    </xdr:to>
    <xdr:cxnSp macro="">
      <xdr:nvCxnSpPr>
        <xdr:cNvPr id="326" name="直線コネクタ 325"/>
        <xdr:cNvCxnSpPr/>
      </xdr:nvCxnSpPr>
      <xdr:spPr>
        <a:xfrm flipV="1">
          <a:off x="14401800" y="10393838"/>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27" name="フローチャート: 判断 326"/>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28" name="テキスト ボックス 327"/>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135493</xdr:rowOff>
    </xdr:to>
    <xdr:cxnSp macro="">
      <xdr:nvCxnSpPr>
        <xdr:cNvPr id="329" name="直線コネクタ 328"/>
        <xdr:cNvCxnSpPr/>
      </xdr:nvCxnSpPr>
      <xdr:spPr>
        <a:xfrm>
          <a:off x="13512800" y="10408920"/>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2" name="フローチャート: 判断 331"/>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3" name="テキスト ボックス 332"/>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84693</xdr:rowOff>
    </xdr:from>
    <xdr:to>
      <xdr:col>81</xdr:col>
      <xdr:colOff>95250</xdr:colOff>
      <xdr:row>61</xdr:row>
      <xdr:rowOff>14843</xdr:rowOff>
    </xdr:to>
    <xdr:sp macro="" textlink="">
      <xdr:nvSpPr>
        <xdr:cNvPr id="339" name="楕円 338"/>
        <xdr:cNvSpPr/>
      </xdr:nvSpPr>
      <xdr:spPr>
        <a:xfrm>
          <a:off x="16967200" y="103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101220</xdr:rowOff>
    </xdr:from>
    <xdr:ext cx="762000" cy="259045"/>
    <xdr:sp macro="" textlink="">
      <xdr:nvSpPr>
        <xdr:cNvPr id="340" name="定員管理の状況該当値テキスト"/>
        <xdr:cNvSpPr txBox="1"/>
      </xdr:nvSpPr>
      <xdr:spPr>
        <a:xfrm>
          <a:off x="17106900" y="1021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66596</xdr:rowOff>
    </xdr:from>
    <xdr:to>
      <xdr:col>77</xdr:col>
      <xdr:colOff>95250</xdr:colOff>
      <xdr:row>60</xdr:row>
      <xdr:rowOff>168196</xdr:rowOff>
    </xdr:to>
    <xdr:sp macro="" textlink="">
      <xdr:nvSpPr>
        <xdr:cNvPr id="341" name="楕円 340"/>
        <xdr:cNvSpPr/>
      </xdr:nvSpPr>
      <xdr:spPr>
        <a:xfrm>
          <a:off x="16129000" y="103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6923</xdr:rowOff>
    </xdr:from>
    <xdr:ext cx="736600" cy="259045"/>
    <xdr:sp macro="" textlink="">
      <xdr:nvSpPr>
        <xdr:cNvPr id="342" name="テキスト ボックス 341"/>
        <xdr:cNvSpPr txBox="1"/>
      </xdr:nvSpPr>
      <xdr:spPr>
        <a:xfrm>
          <a:off x="15798800" y="1012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56038</xdr:rowOff>
    </xdr:from>
    <xdr:to>
      <xdr:col>73</xdr:col>
      <xdr:colOff>44450</xdr:colOff>
      <xdr:row>60</xdr:row>
      <xdr:rowOff>157638</xdr:rowOff>
    </xdr:to>
    <xdr:sp macro="" textlink="">
      <xdr:nvSpPr>
        <xdr:cNvPr id="343" name="楕円 342"/>
        <xdr:cNvSpPr/>
      </xdr:nvSpPr>
      <xdr:spPr>
        <a:xfrm>
          <a:off x="15240000" y="103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167815</xdr:rowOff>
    </xdr:from>
    <xdr:ext cx="762000" cy="259045"/>
    <xdr:sp macro="" textlink="">
      <xdr:nvSpPr>
        <xdr:cNvPr id="344" name="テキスト ボックス 343"/>
        <xdr:cNvSpPr txBox="1"/>
      </xdr:nvSpPr>
      <xdr:spPr>
        <a:xfrm>
          <a:off x="14909800" y="101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84693</xdr:rowOff>
    </xdr:from>
    <xdr:to>
      <xdr:col>68</xdr:col>
      <xdr:colOff>203200</xdr:colOff>
      <xdr:row>61</xdr:row>
      <xdr:rowOff>14843</xdr:rowOff>
    </xdr:to>
    <xdr:sp macro="" textlink="">
      <xdr:nvSpPr>
        <xdr:cNvPr id="345" name="楕円 344"/>
        <xdr:cNvSpPr/>
      </xdr:nvSpPr>
      <xdr:spPr>
        <a:xfrm>
          <a:off x="14351000" y="103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25020</xdr:rowOff>
    </xdr:from>
    <xdr:ext cx="762000" cy="259045"/>
    <xdr:sp macro="" textlink="">
      <xdr:nvSpPr>
        <xdr:cNvPr id="346" name="テキスト ボックス 345"/>
        <xdr:cNvSpPr txBox="1"/>
      </xdr:nvSpPr>
      <xdr:spPr>
        <a:xfrm>
          <a:off x="14020800" y="1014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7" name="楕円 346"/>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48" name="テキスト ボックス 347"/>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年度決算までは類似団体平均に比べ下回っていたが、平成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年度以降、市民病院、消防庁舎、図書館、小中一貫校、都市公園拡張などの大規模な公共事業実施に伴う地方債償還額の増加により、平成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公債費が増加に転じ、令和元年度以降、実質公債費比率が類似団体平均を上回ることとなった。</a:t>
          </a:r>
          <a:endParaRPr lang="ja-JP" altLang="ja-JP" sz="1400">
            <a:effectLst/>
          </a:endParaRPr>
        </a:p>
        <a:p>
          <a:r>
            <a:rPr kumimoji="1" lang="ja-JP" altLang="ja-JP" sz="1100">
              <a:solidFill>
                <a:schemeClr val="dk1"/>
              </a:solidFill>
              <a:effectLst/>
              <a:latin typeface="+mn-lt"/>
              <a:ea typeface="+mn-ea"/>
              <a:cs typeface="+mn-cs"/>
            </a:rPr>
            <a:t>　公共施設の老朽化</a:t>
          </a:r>
          <a:r>
            <a:rPr kumimoji="1" lang="ja-JP" altLang="en-US" sz="1100">
              <a:solidFill>
                <a:schemeClr val="dk1"/>
              </a:solidFill>
              <a:effectLst/>
              <a:latin typeface="+mn-lt"/>
              <a:ea typeface="+mn-ea"/>
              <a:cs typeface="+mn-cs"/>
            </a:rPr>
            <a:t>対策は継続しており</a:t>
          </a:r>
          <a:r>
            <a:rPr kumimoji="1" lang="ja-JP" altLang="ja-JP" sz="1100">
              <a:solidFill>
                <a:schemeClr val="dk1"/>
              </a:solidFill>
              <a:effectLst/>
              <a:latin typeface="+mn-lt"/>
              <a:ea typeface="+mn-ea"/>
              <a:cs typeface="+mn-cs"/>
            </a:rPr>
            <a:t>、地方債償還金の増額及び実質公債費比率の上昇が</a:t>
          </a:r>
          <a:r>
            <a:rPr kumimoji="1" lang="ja-JP" altLang="en-US" sz="1100">
              <a:solidFill>
                <a:schemeClr val="dk1"/>
              </a:solidFill>
              <a:effectLst/>
              <a:latin typeface="+mn-lt"/>
              <a:ea typeface="+mn-ea"/>
              <a:cs typeface="+mn-cs"/>
            </a:rPr>
            <a:t>当面は</a:t>
          </a:r>
          <a:r>
            <a:rPr kumimoji="1" lang="ja-JP" altLang="ja-JP" sz="1100">
              <a:solidFill>
                <a:schemeClr val="dk1"/>
              </a:solidFill>
              <a:effectLst/>
              <a:latin typeface="+mn-lt"/>
              <a:ea typeface="+mn-ea"/>
              <a:cs typeface="+mn-cs"/>
            </a:rPr>
            <a:t>続く見込</a:t>
          </a:r>
          <a:r>
            <a:rPr kumimoji="1" lang="ja-JP" altLang="en-US" sz="1100">
              <a:solidFill>
                <a:schemeClr val="dk1"/>
              </a:solidFill>
              <a:effectLst/>
              <a:latin typeface="+mn-lt"/>
              <a:ea typeface="+mn-ea"/>
              <a:cs typeface="+mn-cs"/>
            </a:rPr>
            <a:t>みである</a:t>
          </a:r>
          <a:r>
            <a:rPr kumimoji="1" lang="ja-JP" altLang="ja-JP" sz="1100">
              <a:solidFill>
                <a:schemeClr val="dk1"/>
              </a:solidFill>
              <a:effectLst/>
              <a:latin typeface="+mn-lt"/>
              <a:ea typeface="+mn-ea"/>
              <a:cs typeface="+mn-cs"/>
            </a:rPr>
            <a:t>。喫緊の老朽施設更新の完了後は、予防保全的な維持管理によ</a:t>
          </a:r>
          <a:r>
            <a:rPr kumimoji="1" lang="ja-JP" altLang="en-US" sz="1100">
              <a:solidFill>
                <a:schemeClr val="dk1"/>
              </a:solidFill>
              <a:effectLst/>
              <a:latin typeface="+mn-lt"/>
              <a:ea typeface="+mn-ea"/>
              <a:cs typeface="+mn-cs"/>
            </a:rPr>
            <a:t>る長寿命化対策等</a:t>
          </a:r>
          <a:r>
            <a:rPr kumimoji="1" lang="ja-JP" altLang="ja-JP" sz="1100">
              <a:solidFill>
                <a:schemeClr val="dk1"/>
              </a:solidFill>
              <a:effectLst/>
              <a:latin typeface="+mn-lt"/>
              <a:ea typeface="+mn-ea"/>
              <a:cs typeface="+mn-cs"/>
            </a:rPr>
            <a:t>、地方債の抑制に努めていく必要がある。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79" name="直線コネクタ 378"/>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140305</xdr:rowOff>
    </xdr:from>
    <xdr:to>
      <xdr:col>81</xdr:col>
      <xdr:colOff>44450</xdr:colOff>
      <xdr:row>43</xdr:row>
      <xdr:rowOff>14817</xdr:rowOff>
    </xdr:to>
    <xdr:cxnSp macro="">
      <xdr:nvCxnSpPr>
        <xdr:cNvPr id="384" name="直線コネクタ 383"/>
        <xdr:cNvCxnSpPr/>
      </xdr:nvCxnSpPr>
      <xdr:spPr>
        <a:xfrm>
          <a:off x="16179800" y="734120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5"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86" name="フローチャート: 判断 385"/>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42</xdr:row>
      <xdr:rowOff>140305</xdr:rowOff>
    </xdr:to>
    <xdr:cxnSp macro="">
      <xdr:nvCxnSpPr>
        <xdr:cNvPr id="387" name="直線コネクタ 386"/>
        <xdr:cNvCxnSpPr/>
      </xdr:nvCxnSpPr>
      <xdr:spPr>
        <a:xfrm>
          <a:off x="15290800" y="72607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88" name="フローチャート: 判断 387"/>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89" name="テキスト ボックス 388"/>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42</xdr:row>
      <xdr:rowOff>59872</xdr:rowOff>
    </xdr:to>
    <xdr:cxnSp macro="">
      <xdr:nvCxnSpPr>
        <xdr:cNvPr id="390" name="直線コネクタ 389"/>
        <xdr:cNvCxnSpPr/>
      </xdr:nvCxnSpPr>
      <xdr:spPr>
        <a:xfrm>
          <a:off x="14401800" y="71228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1" name="フローチャート: 判断 390"/>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2" name="テキスト ボックス 391"/>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41</xdr:row>
      <xdr:rowOff>93435</xdr:rowOff>
    </xdr:to>
    <xdr:cxnSp macro="">
      <xdr:nvCxnSpPr>
        <xdr:cNvPr id="393" name="直線コネクタ 392"/>
        <xdr:cNvCxnSpPr/>
      </xdr:nvCxnSpPr>
      <xdr:spPr>
        <a:xfrm>
          <a:off x="13512800" y="701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4" name="フローチャート: 判断 393"/>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5" name="テキスト ボックス 394"/>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396" name="フローチャート: 判断 395"/>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397" name="テキスト ボックス 396"/>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3" name="楕円 402"/>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4"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89505</xdr:rowOff>
    </xdr:from>
    <xdr:to>
      <xdr:col>77</xdr:col>
      <xdr:colOff>95250</xdr:colOff>
      <xdr:row>43</xdr:row>
      <xdr:rowOff>19655</xdr:rowOff>
    </xdr:to>
    <xdr:sp macro="" textlink="">
      <xdr:nvSpPr>
        <xdr:cNvPr id="405" name="楕円 404"/>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4432</xdr:rowOff>
    </xdr:from>
    <xdr:ext cx="736600" cy="259045"/>
    <xdr:sp macro="" textlink="">
      <xdr:nvSpPr>
        <xdr:cNvPr id="406" name="テキスト ボックス 405"/>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07" name="楕円 406"/>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08" name="テキスト ボックス 407"/>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09" name="楕円 408"/>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410" name="テキスト ボックス 409"/>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1" name="楕円 410"/>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12" name="テキスト ボックス 411"/>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類似団体に比べ比率が上回っているのは、主に公共下水道事業、漁業集落排水事業、市民病院事業への一般会計等負担見込額が大き</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ためである。特に、市民病院は平成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年度に建設し、その建設に係る企業債残高が高くなっている。</a:t>
          </a:r>
          <a:endParaRPr lang="ja-JP" altLang="ja-JP" sz="1400">
            <a:effectLst/>
          </a:endParaRPr>
        </a:p>
        <a:p>
          <a:r>
            <a:rPr kumimoji="1" lang="ja-JP" altLang="ja-JP" sz="1100">
              <a:solidFill>
                <a:schemeClr val="dk1"/>
              </a:solidFill>
              <a:effectLst/>
              <a:latin typeface="+mn-lt"/>
              <a:ea typeface="+mn-ea"/>
              <a:cs typeface="+mn-cs"/>
            </a:rPr>
            <a:t>　また、一般会計においても、</a:t>
          </a:r>
          <a:r>
            <a:rPr kumimoji="1" lang="ja-JP" altLang="en-US" sz="1100">
              <a:solidFill>
                <a:schemeClr val="dk1"/>
              </a:solidFill>
              <a:effectLst/>
              <a:latin typeface="+mn-lt"/>
              <a:ea typeface="+mn-ea"/>
              <a:cs typeface="+mn-cs"/>
            </a:rPr>
            <a:t>近年の</a:t>
          </a:r>
          <a:r>
            <a:rPr kumimoji="1" lang="ja-JP" altLang="ja-JP" sz="1100">
              <a:solidFill>
                <a:schemeClr val="dk1"/>
              </a:solidFill>
              <a:effectLst/>
              <a:latin typeface="+mn-lt"/>
              <a:ea typeface="+mn-ea"/>
              <a:cs typeface="+mn-cs"/>
            </a:rPr>
            <a:t>中学校建設事業や複合防災センター建設事業に係る地方債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発行</a:t>
          </a:r>
          <a:r>
            <a:rPr kumimoji="1" lang="ja-JP" altLang="en-US" sz="1100">
              <a:solidFill>
                <a:schemeClr val="dk1"/>
              </a:solidFill>
              <a:effectLst/>
              <a:latin typeface="+mn-lt"/>
              <a:ea typeface="+mn-ea"/>
              <a:cs typeface="+mn-cs"/>
            </a:rPr>
            <a:t>等もあり</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増加傾向</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。今後も公共施設の老朽化対策</a:t>
          </a:r>
          <a:r>
            <a:rPr kumimoji="1" lang="ja-JP" altLang="en-US" sz="1100">
              <a:solidFill>
                <a:schemeClr val="dk1"/>
              </a:solidFill>
              <a:effectLst/>
              <a:latin typeface="+mn-lt"/>
              <a:ea typeface="+mn-ea"/>
              <a:cs typeface="+mn-cs"/>
            </a:rPr>
            <a:t>は継続することから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後年度</a:t>
          </a:r>
          <a:r>
            <a:rPr kumimoji="1" lang="ja-JP" altLang="ja-JP" sz="1100">
              <a:solidFill>
                <a:schemeClr val="dk1"/>
              </a:solidFill>
              <a:effectLst/>
              <a:latin typeface="+mn-lt"/>
              <a:ea typeface="+mn-ea"/>
              <a:cs typeface="+mn-cs"/>
            </a:rPr>
            <a:t>への負担</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軽減するよう、地方債の繰上償還などを行い、地方債</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の抑制に努めるなど健全な財政運営に努める。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0" name="テキスト ボックス 429"/>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4" name="テキスト ボックス 433"/>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7" name="直線コネクタ 436"/>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8"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9" name="直線コネクタ 438"/>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0"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145605</xdr:rowOff>
    </xdr:from>
    <xdr:to>
      <xdr:col>81</xdr:col>
      <xdr:colOff>44450</xdr:colOff>
      <xdr:row>18</xdr:row>
      <xdr:rowOff>160687</xdr:rowOff>
    </xdr:to>
    <xdr:cxnSp macro="">
      <xdr:nvCxnSpPr>
        <xdr:cNvPr id="442" name="直線コネクタ 441"/>
        <xdr:cNvCxnSpPr/>
      </xdr:nvCxnSpPr>
      <xdr:spPr>
        <a:xfrm flipV="1">
          <a:off x="16179800" y="3231705"/>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3" name="将来負担の状況平均値テキスト"/>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4" name="フローチャート: 判断 443"/>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160687</xdr:rowOff>
    </xdr:from>
    <xdr:to>
      <xdr:col>77</xdr:col>
      <xdr:colOff>44450</xdr:colOff>
      <xdr:row>19</xdr:row>
      <xdr:rowOff>67659</xdr:rowOff>
    </xdr:to>
    <xdr:cxnSp macro="">
      <xdr:nvCxnSpPr>
        <xdr:cNvPr id="445" name="直線コネクタ 444"/>
        <xdr:cNvCxnSpPr/>
      </xdr:nvCxnSpPr>
      <xdr:spPr>
        <a:xfrm flipV="1">
          <a:off x="15290800" y="3246787"/>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6" name="フローチャート: 判断 445"/>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7" name="テキスト ボックス 446"/>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134144</xdr:rowOff>
    </xdr:from>
    <xdr:to>
      <xdr:col>72</xdr:col>
      <xdr:colOff>203200</xdr:colOff>
      <xdr:row>19</xdr:row>
      <xdr:rowOff>67659</xdr:rowOff>
    </xdr:to>
    <xdr:cxnSp macro="">
      <xdr:nvCxnSpPr>
        <xdr:cNvPr id="448" name="直線コネクタ 447"/>
        <xdr:cNvCxnSpPr/>
      </xdr:nvCxnSpPr>
      <xdr:spPr>
        <a:xfrm>
          <a:off x="14401800" y="3220244"/>
          <a:ext cx="8890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49" name="フローチャート: 判断 448"/>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0" name="テキスト ボックス 449"/>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120269</xdr:rowOff>
    </xdr:from>
    <xdr:to>
      <xdr:col>68</xdr:col>
      <xdr:colOff>152400</xdr:colOff>
      <xdr:row>18</xdr:row>
      <xdr:rowOff>134144</xdr:rowOff>
    </xdr:to>
    <xdr:cxnSp macro="">
      <xdr:nvCxnSpPr>
        <xdr:cNvPr id="451" name="直線コネクタ 450"/>
        <xdr:cNvCxnSpPr/>
      </xdr:nvCxnSpPr>
      <xdr:spPr>
        <a:xfrm>
          <a:off x="13512800" y="3206369"/>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94805</xdr:rowOff>
    </xdr:from>
    <xdr:to>
      <xdr:col>81</xdr:col>
      <xdr:colOff>95250</xdr:colOff>
      <xdr:row>19</xdr:row>
      <xdr:rowOff>24955</xdr:rowOff>
    </xdr:to>
    <xdr:sp macro="" textlink="">
      <xdr:nvSpPr>
        <xdr:cNvPr id="461" name="楕円 460"/>
        <xdr:cNvSpPr/>
      </xdr:nvSpPr>
      <xdr:spPr>
        <a:xfrm>
          <a:off x="16967200" y="31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66882</xdr:rowOff>
    </xdr:from>
    <xdr:ext cx="762000" cy="259045"/>
    <xdr:sp macro="" textlink="">
      <xdr:nvSpPr>
        <xdr:cNvPr id="462" name="将来負担の状況該当値テキスト"/>
        <xdr:cNvSpPr txBox="1"/>
      </xdr:nvSpPr>
      <xdr:spPr>
        <a:xfrm>
          <a:off x="17106900" y="31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109887</xdr:rowOff>
    </xdr:from>
    <xdr:to>
      <xdr:col>77</xdr:col>
      <xdr:colOff>95250</xdr:colOff>
      <xdr:row>19</xdr:row>
      <xdr:rowOff>40037</xdr:rowOff>
    </xdr:to>
    <xdr:sp macro="" textlink="">
      <xdr:nvSpPr>
        <xdr:cNvPr id="463" name="楕円 462"/>
        <xdr:cNvSpPr/>
      </xdr:nvSpPr>
      <xdr:spPr>
        <a:xfrm>
          <a:off x="16129000" y="31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24814</xdr:rowOff>
    </xdr:from>
    <xdr:ext cx="736600" cy="259045"/>
    <xdr:sp macro="" textlink="">
      <xdr:nvSpPr>
        <xdr:cNvPr id="464" name="テキスト ボックス 463"/>
        <xdr:cNvSpPr txBox="1"/>
      </xdr:nvSpPr>
      <xdr:spPr>
        <a:xfrm>
          <a:off x="15798800" y="3282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16859</xdr:rowOff>
    </xdr:from>
    <xdr:to>
      <xdr:col>73</xdr:col>
      <xdr:colOff>44450</xdr:colOff>
      <xdr:row>19</xdr:row>
      <xdr:rowOff>118459</xdr:rowOff>
    </xdr:to>
    <xdr:sp macro="" textlink="">
      <xdr:nvSpPr>
        <xdr:cNvPr id="465" name="楕円 464"/>
        <xdr:cNvSpPr/>
      </xdr:nvSpPr>
      <xdr:spPr>
        <a:xfrm>
          <a:off x="15240000" y="32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103236</xdr:rowOff>
    </xdr:from>
    <xdr:ext cx="762000" cy="259045"/>
    <xdr:sp macro="" textlink="">
      <xdr:nvSpPr>
        <xdr:cNvPr id="466" name="テキスト ボックス 465"/>
        <xdr:cNvSpPr txBox="1"/>
      </xdr:nvSpPr>
      <xdr:spPr>
        <a:xfrm>
          <a:off x="14909800" y="336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83344</xdr:rowOff>
    </xdr:from>
    <xdr:to>
      <xdr:col>68</xdr:col>
      <xdr:colOff>203200</xdr:colOff>
      <xdr:row>19</xdr:row>
      <xdr:rowOff>13494</xdr:rowOff>
    </xdr:to>
    <xdr:sp macro="" textlink="">
      <xdr:nvSpPr>
        <xdr:cNvPr id="467" name="楕円 466"/>
        <xdr:cNvSpPr/>
      </xdr:nvSpPr>
      <xdr:spPr>
        <a:xfrm>
          <a:off x="14351000" y="316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169721</xdr:rowOff>
    </xdr:from>
    <xdr:ext cx="762000" cy="259045"/>
    <xdr:sp macro="" textlink="">
      <xdr:nvSpPr>
        <xdr:cNvPr id="468" name="テキスト ボックス 467"/>
        <xdr:cNvSpPr txBox="1"/>
      </xdr:nvSpPr>
      <xdr:spPr>
        <a:xfrm>
          <a:off x="14020800" y="32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69469</xdr:rowOff>
    </xdr:from>
    <xdr:to>
      <xdr:col>64</xdr:col>
      <xdr:colOff>152400</xdr:colOff>
      <xdr:row>18</xdr:row>
      <xdr:rowOff>171069</xdr:rowOff>
    </xdr:to>
    <xdr:sp macro="" textlink="">
      <xdr:nvSpPr>
        <xdr:cNvPr id="469" name="楕円 468"/>
        <xdr:cNvSpPr/>
      </xdr:nvSpPr>
      <xdr:spPr>
        <a:xfrm>
          <a:off x="13462000" y="31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155846</xdr:rowOff>
    </xdr:from>
    <xdr:ext cx="762000" cy="259045"/>
    <xdr:sp macro="" textlink="">
      <xdr:nvSpPr>
        <xdr:cNvPr id="470" name="テキスト ボックス 469"/>
        <xdr:cNvSpPr txBox="1"/>
      </xdr:nvSpPr>
      <xdr:spPr>
        <a:xfrm>
          <a:off x="13131800" y="32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26</xdr:row>
      <xdr:rowOff>62753</xdr:rowOff>
    </xdr:from>
    <xdr:ext cx="9167061" cy="425758"/>
    <xdr:sp macro="" textlink="">
      <xdr:nvSpPr>
        <xdr:cNvPr id="471" name="テキスト ボックス 470"/>
        <xdr:cNvSpPr txBox="1"/>
      </xdr:nvSpPr>
      <xdr:spPr>
        <a:xfrm>
          <a:off x="762000" y="4433047"/>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41,968
41,528
186.79
24,088,087
22,701,125
959,241
11,034,691
23,846,838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類似団体平均と比較すると</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ポイント高くなっている。要因としては、地理的な理由により、消防業務など直営で実施している業務が多いことが挙げられる。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令和元年度までは微増で推移していたが</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年度は会計年度任用職員の報酬等の計上により増加</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年度は地方交付税等の増収により経常一般財源等（分母）が増加し、比率が大きく減少となった。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今後も適正な職員数の維持に努め、人件費の抑制を図る。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83457</xdr:rowOff>
    </xdr:from>
    <xdr:to>
      <xdr:col>24</xdr:col>
      <xdr:colOff>25400</xdr:colOff>
      <xdr:row>40</xdr:row>
      <xdr:rowOff>88900</xdr:rowOff>
    </xdr:to>
    <xdr:cxnSp macro="">
      <xdr:nvCxnSpPr>
        <xdr:cNvPr id="68" name="直線コネクタ 67"/>
        <xdr:cNvCxnSpPr/>
      </xdr:nvCxnSpPr>
      <xdr:spPr>
        <a:xfrm flipV="1">
          <a:off x="3987800" y="6598557"/>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118835</xdr:rowOff>
    </xdr:from>
    <xdr:to>
      <xdr:col>19</xdr:col>
      <xdr:colOff>187325</xdr:colOff>
      <xdr:row>40</xdr:row>
      <xdr:rowOff>88900</xdr:rowOff>
    </xdr:to>
    <xdr:cxnSp macro="">
      <xdr:nvCxnSpPr>
        <xdr:cNvPr id="71" name="直線コネクタ 70"/>
        <xdr:cNvCxnSpPr/>
      </xdr:nvCxnSpPr>
      <xdr:spPr>
        <a:xfrm>
          <a:off x="3098800" y="68053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39</xdr:row>
      <xdr:rowOff>118835</xdr:rowOff>
    </xdr:to>
    <xdr:cxnSp macro="">
      <xdr:nvCxnSpPr>
        <xdr:cNvPr id="74" name="直線コネクタ 73"/>
        <xdr:cNvCxnSpPr/>
      </xdr:nvCxnSpPr>
      <xdr:spPr>
        <a:xfrm>
          <a:off x="2209800" y="6783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75293</xdr:rowOff>
    </xdr:from>
    <xdr:to>
      <xdr:col>11</xdr:col>
      <xdr:colOff>9525</xdr:colOff>
      <xdr:row>39</xdr:row>
      <xdr:rowOff>97065</xdr:rowOff>
    </xdr:to>
    <xdr:cxnSp macro="">
      <xdr:nvCxnSpPr>
        <xdr:cNvPr id="77" name="直線コネクタ 76"/>
        <xdr:cNvCxnSpPr/>
      </xdr:nvCxnSpPr>
      <xdr:spPr>
        <a:xfrm>
          <a:off x="1320800" y="6761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87" name="楕円 86"/>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4734</xdr:rowOff>
    </xdr:from>
    <xdr:ext cx="762000" cy="259045"/>
    <xdr:sp macro="" textlink="">
      <xdr:nvSpPr>
        <xdr:cNvPr id="88" name="人件費該当値テキスト"/>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9" name="楕円 88"/>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90" name="テキスト ボックス 89"/>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68035</xdr:rowOff>
    </xdr:from>
    <xdr:to>
      <xdr:col>15</xdr:col>
      <xdr:colOff>149225</xdr:colOff>
      <xdr:row>39</xdr:row>
      <xdr:rowOff>169635</xdr:rowOff>
    </xdr:to>
    <xdr:sp macro="" textlink="">
      <xdr:nvSpPr>
        <xdr:cNvPr id="91" name="楕円 90"/>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92" name="テキスト ボックス 91"/>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24493</xdr:rowOff>
    </xdr:from>
    <xdr:to>
      <xdr:col>6</xdr:col>
      <xdr:colOff>171450</xdr:colOff>
      <xdr:row>39</xdr:row>
      <xdr:rowOff>126093</xdr:rowOff>
    </xdr:to>
    <xdr:sp macro="" textlink="">
      <xdr:nvSpPr>
        <xdr:cNvPr id="95" name="楕円 94"/>
        <xdr:cNvSpPr/>
      </xdr:nvSpPr>
      <xdr:spPr>
        <a:xfrm>
          <a:off x="1270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110870</xdr:rowOff>
    </xdr:from>
    <xdr:ext cx="762000" cy="259045"/>
    <xdr:sp macro="" textlink="">
      <xdr:nvSpPr>
        <xdr:cNvPr id="96" name="テキスト ボックス 95"/>
        <xdr:cNvSpPr txBox="1"/>
      </xdr:nvSpPr>
      <xdr:spPr>
        <a:xfrm>
          <a:off x="939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ポイント高くなっている。要因としては、</a:t>
          </a:r>
          <a:r>
            <a:rPr kumimoji="1" lang="ja-JP" altLang="en-US" sz="1100">
              <a:solidFill>
                <a:schemeClr val="dk1"/>
              </a:solidFill>
              <a:effectLst/>
              <a:latin typeface="+mn-lt"/>
              <a:ea typeface="+mn-ea"/>
              <a:cs typeface="+mn-cs"/>
            </a:rPr>
            <a:t>市単独によるごみ処理・し尿処理施設管理業務委託や心身障害者福祉</a:t>
          </a:r>
          <a:r>
            <a:rPr kumimoji="1" lang="ja-JP" altLang="ja-JP" sz="1100">
              <a:solidFill>
                <a:schemeClr val="dk1"/>
              </a:solidFill>
              <a:effectLst/>
              <a:latin typeface="+mn-lt"/>
              <a:ea typeface="+mn-ea"/>
              <a:cs typeface="+mn-cs"/>
            </a:rPr>
            <a:t>施設</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箇所を有する社会福祉施設</a:t>
          </a:r>
          <a:r>
            <a:rPr kumimoji="1" lang="ja-JP" altLang="ja-JP" sz="1100">
              <a:solidFill>
                <a:schemeClr val="dk1"/>
              </a:solidFill>
              <a:effectLst/>
              <a:latin typeface="+mn-lt"/>
              <a:ea typeface="+mn-ea"/>
              <a:cs typeface="+mn-cs"/>
            </a:rPr>
            <a:t>指定管理業務委託</a:t>
          </a:r>
          <a:r>
            <a:rPr kumimoji="1" lang="ja-JP" altLang="en-US" sz="1100">
              <a:solidFill>
                <a:schemeClr val="dk1"/>
              </a:solidFill>
              <a:effectLst/>
              <a:latin typeface="+mn-lt"/>
              <a:ea typeface="+mn-ea"/>
              <a:cs typeface="+mn-cs"/>
            </a:rPr>
            <a:t>等が挙げられる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また、令和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年度からのスポーツ関連施設指定管理業務や学校給食調理等の民間委託開始による増加に加え、小中学校</a:t>
          </a:r>
          <a:r>
            <a:rPr kumimoji="1" lang="en-US" altLang="ja-JP" sz="1100">
              <a:solidFill>
                <a:sysClr val="windowText" lastClr="000000"/>
              </a:solidFill>
              <a:effectLst/>
              <a:latin typeface="+mn-lt"/>
              <a:ea typeface="+mn-ea"/>
              <a:cs typeface="+mn-cs"/>
            </a:rPr>
            <a:t>ICT</a:t>
          </a:r>
          <a:r>
            <a:rPr kumimoji="1" lang="ja-JP" altLang="en-US" sz="1100">
              <a:solidFill>
                <a:sysClr val="windowText" lastClr="000000"/>
              </a:solidFill>
              <a:effectLst/>
              <a:latin typeface="+mn-lt"/>
              <a:ea typeface="+mn-ea"/>
              <a:cs typeface="+mn-cs"/>
            </a:rPr>
            <a:t>教育関連機器の増加も見込まれることから、</a:t>
          </a:r>
          <a:r>
            <a:rPr kumimoji="1" lang="ja-JP" altLang="ja-JP" sz="1100">
              <a:solidFill>
                <a:sysClr val="windowText" lastClr="000000"/>
              </a:solidFill>
              <a:effectLst/>
              <a:latin typeface="+mn-lt"/>
              <a:ea typeface="+mn-ea"/>
              <a:cs typeface="+mn-cs"/>
            </a:rPr>
            <a:t>今後も複数年契約の推進等により経常経費の節減に努める。</a:t>
          </a:r>
          <a:endParaRPr lang="ja-JP" altLang="ja-JP">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46990</xdr:rowOff>
    </xdr:to>
    <xdr:cxnSp macro="">
      <xdr:nvCxnSpPr>
        <xdr:cNvPr id="129" name="直線コネクタ 128"/>
        <xdr:cNvCxnSpPr/>
      </xdr:nvCxnSpPr>
      <xdr:spPr>
        <a:xfrm flipV="1">
          <a:off x="15671800" y="2931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18</xdr:row>
      <xdr:rowOff>73660</xdr:rowOff>
    </xdr:to>
    <xdr:cxnSp macro="">
      <xdr:nvCxnSpPr>
        <xdr:cNvPr id="132" name="直線コネクタ 131"/>
        <xdr:cNvCxnSpPr/>
      </xdr:nvCxnSpPr>
      <xdr:spPr>
        <a:xfrm flipV="1">
          <a:off x="14782800" y="29616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73660</xdr:rowOff>
    </xdr:to>
    <xdr:cxnSp macro="">
      <xdr:nvCxnSpPr>
        <xdr:cNvPr id="135" name="直線コネクタ 134"/>
        <xdr:cNvCxnSpPr/>
      </xdr:nvCxnSpPr>
      <xdr:spPr>
        <a:xfrm>
          <a:off x="13893800" y="3098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27940</xdr:rowOff>
    </xdr:to>
    <xdr:cxnSp macro="">
      <xdr:nvCxnSpPr>
        <xdr:cNvPr id="138" name="直線コネクタ 137"/>
        <xdr:cNvCxnSpPr/>
      </xdr:nvCxnSpPr>
      <xdr:spPr>
        <a:xfrm flipV="1">
          <a:off x="13004800" y="3098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8" name="楕円 147"/>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109237</xdr:rowOff>
    </xdr:from>
    <xdr:ext cx="762000" cy="259045"/>
    <xdr:sp macro="" textlink="">
      <xdr:nvSpPr>
        <xdr:cNvPr id="149"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50" name="楕円 149"/>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51" name="テキスト ボックス 150"/>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52" name="楕円 151"/>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53" name="テキスト ボックス 152"/>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4" name="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5" name="テキスト ボックス 154"/>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6" name="楕円 155"/>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7" name="テキスト ボックス 156"/>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ポイント高くなっている。要因としては、市単独事業で、</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歳以上の自動車運転免許を持っていない方に対</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タクシー利用に係る助成</a:t>
          </a:r>
          <a:r>
            <a:rPr kumimoji="1" lang="ja-JP" altLang="en-US"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歳までの医療費無料</a:t>
          </a:r>
          <a:r>
            <a:rPr kumimoji="1" lang="ja-JP" altLang="en-US" sz="1100">
              <a:solidFill>
                <a:schemeClr val="dk1"/>
              </a:solidFill>
              <a:effectLst/>
              <a:latin typeface="+mn-lt"/>
              <a:ea typeface="+mn-ea"/>
              <a:cs typeface="+mn-cs"/>
            </a:rPr>
            <a:t>化を行っているとともに、</a:t>
          </a:r>
          <a:r>
            <a:rPr kumimoji="1" lang="ja-JP" altLang="ja-JP" sz="1100">
              <a:solidFill>
                <a:schemeClr val="dk1"/>
              </a:solidFill>
              <a:effectLst/>
              <a:latin typeface="+mn-lt"/>
              <a:ea typeface="+mn-ea"/>
              <a:cs typeface="+mn-cs"/>
            </a:rPr>
            <a:t>生活保護費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自立支援給付費等が増加傾向にあることが考えられる。</a:t>
          </a:r>
          <a:endParaRPr lang="ja-JP" altLang="ja-JP" sz="1400">
            <a:effectLst/>
          </a:endParaRPr>
        </a:p>
        <a:p>
          <a:r>
            <a:rPr kumimoji="1" lang="ja-JP" altLang="ja-JP" sz="1100">
              <a:solidFill>
                <a:schemeClr val="dk1"/>
              </a:solidFill>
              <a:effectLst/>
              <a:latin typeface="+mn-lt"/>
              <a:ea typeface="+mn-ea"/>
              <a:cs typeface="+mn-cs"/>
            </a:rPr>
            <a:t>　今後は、高齢者人口の増などにより、さらに扶助費の増加が見込まれることから、市民の多様なニーズに応えることを考えながらも、財政を圧迫することのないよう努める。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6350</xdr:rowOff>
    </xdr:to>
    <xdr:cxnSp macro="">
      <xdr:nvCxnSpPr>
        <xdr:cNvPr id="190" name="直線コネクタ 189"/>
        <xdr:cNvCxnSpPr/>
      </xdr:nvCxnSpPr>
      <xdr:spPr>
        <a:xfrm flipV="1">
          <a:off x="3987800" y="9994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59</xdr:row>
      <xdr:rowOff>57150</xdr:rowOff>
    </xdr:to>
    <xdr:cxnSp macro="">
      <xdr:nvCxnSpPr>
        <xdr:cNvPr id="193" name="直線コネクタ 192"/>
        <xdr:cNvCxnSpPr/>
      </xdr:nvCxnSpPr>
      <xdr:spPr>
        <a:xfrm flipV="1">
          <a:off x="3098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57150</xdr:rowOff>
    </xdr:from>
    <xdr:to>
      <xdr:col>15</xdr:col>
      <xdr:colOff>98425</xdr:colOff>
      <xdr:row>60</xdr:row>
      <xdr:rowOff>12700</xdr:rowOff>
    </xdr:to>
    <xdr:cxnSp macro="">
      <xdr:nvCxnSpPr>
        <xdr:cNvPr id="196" name="直線コネクタ 195"/>
        <xdr:cNvCxnSpPr/>
      </xdr:nvCxnSpPr>
      <xdr:spPr>
        <a:xfrm flipV="1">
          <a:off x="2209800" y="10172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60</xdr:row>
      <xdr:rowOff>12700</xdr:rowOff>
    </xdr:to>
    <xdr:cxnSp macro="">
      <xdr:nvCxnSpPr>
        <xdr:cNvPr id="199" name="直線コネクタ 198"/>
        <xdr:cNvCxnSpPr/>
      </xdr:nvCxnSpPr>
      <xdr:spPr>
        <a:xfrm>
          <a:off x="1320800" y="10083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11" name="楕円 210"/>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2" name="テキスト ボックス 211"/>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6350</xdr:rowOff>
    </xdr:from>
    <xdr:to>
      <xdr:col>15</xdr:col>
      <xdr:colOff>149225</xdr:colOff>
      <xdr:row>59</xdr:row>
      <xdr:rowOff>107950</xdr:rowOff>
    </xdr:to>
    <xdr:sp macro="" textlink="">
      <xdr:nvSpPr>
        <xdr:cNvPr id="213" name="楕円 212"/>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92727</xdr:rowOff>
    </xdr:from>
    <xdr:ext cx="762000" cy="259045"/>
    <xdr:sp macro="" textlink="">
      <xdr:nvSpPr>
        <xdr:cNvPr id="214" name="テキスト ボックス 213"/>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7" name="楕円 216"/>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8" name="テキスト ボックス 217"/>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高くなっている。主な要因としては、繰出金の増加が挙げられる。高齢化の進行に伴い、介護保険事業繰出金や後期高齢者医療繰出金が増加していることから、独立採算の原則を意識した経営を図るなど、普通会計の負担を減らすよう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年度以降ポイントが</a:t>
          </a:r>
          <a:r>
            <a:rPr kumimoji="1" lang="ja-JP" altLang="ja-JP" sz="1100">
              <a:solidFill>
                <a:schemeClr val="dk1"/>
              </a:solidFill>
              <a:effectLst/>
              <a:latin typeface="+mn-lt"/>
              <a:ea typeface="+mn-ea"/>
              <a:cs typeface="+mn-cs"/>
            </a:rPr>
            <a:t>減少している要因は、公共下水道事業、漁業集落排水事業への繰出金について、令和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年度から企業会計へ移行したため、補助費等への計上となったことが</a:t>
          </a:r>
          <a:r>
            <a:rPr kumimoji="1" lang="ja-JP" altLang="en-US" sz="1100">
              <a:solidFill>
                <a:schemeClr val="dk1"/>
              </a:solidFill>
              <a:effectLst/>
              <a:latin typeface="+mn-lt"/>
              <a:ea typeface="+mn-ea"/>
              <a:cs typeface="+mn-cs"/>
            </a:rPr>
            <a:t>挙げられ</a:t>
          </a:r>
          <a:r>
            <a:rPr kumimoji="1" lang="ja-JP" altLang="ja-JP" sz="1100">
              <a:solidFill>
                <a:schemeClr val="dk1"/>
              </a:solidFill>
              <a:effectLst/>
              <a:latin typeface="+mn-lt"/>
              <a:ea typeface="+mn-ea"/>
              <a:cs typeface="+mn-cs"/>
            </a:rPr>
            <a:t>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69850</xdr:rowOff>
    </xdr:to>
    <xdr:cxnSp macro="">
      <xdr:nvCxnSpPr>
        <xdr:cNvPr id="251" name="直線コネクタ 250"/>
        <xdr:cNvCxnSpPr/>
      </xdr:nvCxnSpPr>
      <xdr:spPr>
        <a:xfrm>
          <a:off x="15671800" y="983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58</xdr:row>
      <xdr:rowOff>119380</xdr:rowOff>
    </xdr:to>
    <xdr:cxnSp macro="">
      <xdr:nvCxnSpPr>
        <xdr:cNvPr id="254" name="直線コネクタ 253"/>
        <xdr:cNvCxnSpPr/>
      </xdr:nvCxnSpPr>
      <xdr:spPr>
        <a:xfrm flipV="1">
          <a:off x="14782800" y="98348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127000</xdr:rowOff>
    </xdr:to>
    <xdr:cxnSp macro="">
      <xdr:nvCxnSpPr>
        <xdr:cNvPr id="257" name="直線コネクタ 256"/>
        <xdr:cNvCxnSpPr/>
      </xdr:nvCxnSpPr>
      <xdr:spPr>
        <a:xfrm flipV="1">
          <a:off x="13893800" y="1006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127000</xdr:rowOff>
    </xdr:to>
    <xdr:cxnSp macro="">
      <xdr:nvCxnSpPr>
        <xdr:cNvPr id="260" name="直線コネクタ 259"/>
        <xdr:cNvCxnSpPr/>
      </xdr:nvCxnSpPr>
      <xdr:spPr>
        <a:xfrm>
          <a:off x="13004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2" name="楕円 271"/>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3" name="テキスト ボックス 272"/>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4" name="楕円 273"/>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5" name="テキスト ボックス 274"/>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9" name="テキスト ボックス 278"/>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類似団体平均と比較すると、</a:t>
          </a:r>
          <a:r>
            <a:rPr kumimoji="1" lang="en-US" altLang="ja-JP" sz="1100">
              <a:solidFill>
                <a:sysClr val="windowText" lastClr="000000"/>
              </a:solidFill>
              <a:effectLst/>
              <a:latin typeface="+mn-lt"/>
              <a:ea typeface="+mn-ea"/>
              <a:cs typeface="+mn-cs"/>
            </a:rPr>
            <a:t>7.3</a:t>
          </a:r>
          <a:r>
            <a:rPr kumimoji="1" lang="ja-JP" altLang="ja-JP" sz="1100">
              <a:solidFill>
                <a:sysClr val="windowText" lastClr="000000"/>
              </a:solidFill>
              <a:effectLst/>
              <a:latin typeface="+mn-lt"/>
              <a:ea typeface="+mn-ea"/>
              <a:cs typeface="+mn-cs"/>
            </a:rPr>
            <a:t>ポイント低くなっている。要因としては、市民病院への補助金はあるものの、消防業務などその他の業務について直営で行っているものが多いため、一部事務組合等への負担金が少ないことが挙げられる。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今後は、広域による清掃センター建設事業に伴う一部事務組合負担金の発生により補助費等が増額することが見込まれるため、その他の補助金等</a:t>
          </a:r>
          <a:r>
            <a:rPr kumimoji="1" lang="ja-JP" altLang="en-US" sz="1100">
              <a:solidFill>
                <a:sysClr val="windowText" lastClr="000000"/>
              </a:solidFill>
              <a:effectLst/>
              <a:latin typeface="+mn-lt"/>
              <a:ea typeface="+mn-ea"/>
              <a:cs typeface="+mn-cs"/>
            </a:rPr>
            <a:t>についても</a:t>
          </a:r>
          <a:r>
            <a:rPr kumimoji="1" lang="ja-JP" altLang="ja-JP" sz="1100">
              <a:solidFill>
                <a:sysClr val="windowText" lastClr="000000"/>
              </a:solidFill>
              <a:effectLst/>
              <a:latin typeface="+mn-lt"/>
              <a:ea typeface="+mn-ea"/>
              <a:cs typeface="+mn-cs"/>
            </a:rPr>
            <a:t>随時見直し</a:t>
          </a:r>
          <a:r>
            <a:rPr kumimoji="1" lang="ja-JP" altLang="en-US" sz="1100">
              <a:solidFill>
                <a:sysClr val="windowText" lastClr="000000"/>
              </a:solidFill>
              <a:effectLst/>
              <a:latin typeface="+mn-lt"/>
              <a:ea typeface="+mn-ea"/>
              <a:cs typeface="+mn-cs"/>
            </a:rPr>
            <a:t>を行い</a:t>
          </a:r>
          <a:r>
            <a:rPr kumimoji="1" lang="ja-JP" altLang="ja-JP" sz="1100">
              <a:solidFill>
                <a:sysClr val="windowText" lastClr="000000"/>
              </a:solidFill>
              <a:effectLst/>
              <a:latin typeface="+mn-lt"/>
              <a:ea typeface="+mn-ea"/>
              <a:cs typeface="+mn-cs"/>
            </a:rPr>
            <a:t>、適正な支出に努める。</a:t>
          </a:r>
          <a:endParaRPr lang="ja-JP" altLang="ja-JP">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165862</xdr:rowOff>
    </xdr:to>
    <xdr:cxnSp macro="">
      <xdr:nvCxnSpPr>
        <xdr:cNvPr id="309" name="直線コネクタ 308"/>
        <xdr:cNvCxnSpPr/>
      </xdr:nvCxnSpPr>
      <xdr:spPr>
        <a:xfrm flipV="1">
          <a:off x="15671800" y="602030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165862</xdr:rowOff>
    </xdr:to>
    <xdr:cxnSp macro="">
      <xdr:nvCxnSpPr>
        <xdr:cNvPr id="312" name="直線コネクタ 311"/>
        <xdr:cNvCxnSpPr/>
      </xdr:nvCxnSpPr>
      <xdr:spPr>
        <a:xfrm>
          <a:off x="14782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147574</xdr:rowOff>
    </xdr:to>
    <xdr:cxnSp macro="">
      <xdr:nvCxnSpPr>
        <xdr:cNvPr id="315" name="直線コネクタ 314"/>
        <xdr:cNvCxnSpPr/>
      </xdr:nvCxnSpPr>
      <xdr:spPr>
        <a:xfrm flipV="1">
          <a:off x="13893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156718</xdr:rowOff>
    </xdr:to>
    <xdr:cxnSp macro="">
      <xdr:nvCxnSpPr>
        <xdr:cNvPr id="318" name="直線コネクタ 317"/>
        <xdr:cNvCxnSpPr/>
      </xdr:nvCxnSpPr>
      <xdr:spPr>
        <a:xfrm flipV="1">
          <a:off x="13004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28" name="楕円 327"/>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48785</xdr:rowOff>
    </xdr:from>
    <xdr:ext cx="762000" cy="259045"/>
    <xdr:sp macro="" textlink="">
      <xdr:nvSpPr>
        <xdr:cNvPr id="329" name="補助費等該当値テキスト"/>
        <xdr:cNvSpPr txBox="1"/>
      </xdr:nvSpPr>
      <xdr:spPr>
        <a:xfrm>
          <a:off x="16598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0" name="楕円 329"/>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1" name="テキスト ボックス 330"/>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2" name="楕円 331"/>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3" name="テキスト ボックス 332"/>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4" name="楕円 333"/>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5" name="テキスト ボックス 334"/>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6" name="楕円 335"/>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7" name="テキスト ボックス 33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年度以降、消防庁舎、図書館、小中一貫校、都市公園拡張などの大規模建設事業を実施したため、平成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年度以降はその建設に係る地方債の償還</a:t>
          </a:r>
          <a:r>
            <a:rPr kumimoji="1" lang="ja-JP" altLang="en-US" sz="1100">
              <a:solidFill>
                <a:schemeClr val="dk1"/>
              </a:solidFill>
              <a:effectLst/>
              <a:latin typeface="+mn-lt"/>
              <a:ea typeface="+mn-ea"/>
              <a:cs typeface="+mn-cs"/>
            </a:rPr>
            <a:t>額が</a:t>
          </a:r>
          <a:r>
            <a:rPr kumimoji="1" lang="ja-JP" altLang="ja-JP" sz="1100">
              <a:solidFill>
                <a:schemeClr val="dk1"/>
              </a:solidFill>
              <a:effectLst/>
              <a:latin typeface="+mn-lt"/>
              <a:ea typeface="+mn-ea"/>
              <a:cs typeface="+mn-cs"/>
            </a:rPr>
            <a:t>増加となり、平成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年度決算において類似団体平均を上回った。令和</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以降も増額</a:t>
          </a:r>
          <a:r>
            <a:rPr kumimoji="1" lang="ja-JP" altLang="ja-JP" sz="1100">
              <a:solidFill>
                <a:schemeClr val="dk1"/>
              </a:solidFill>
              <a:effectLst/>
              <a:latin typeface="+mn-lt"/>
              <a:ea typeface="+mn-ea"/>
              <a:cs typeface="+mn-cs"/>
            </a:rPr>
            <a:t>傾向が続</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、現在も老朽施設の更新事業を実施し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、新たな地方債の発行をせざるを得ない状況となっている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今後も老朽施設の更新は不可避のものであるため、</a:t>
          </a:r>
          <a:r>
            <a:rPr kumimoji="1" lang="ja-JP" altLang="en-US" sz="1100">
              <a:solidFill>
                <a:schemeClr val="dk1"/>
              </a:solidFill>
              <a:effectLst/>
              <a:latin typeface="+mn-lt"/>
              <a:ea typeface="+mn-ea"/>
              <a:cs typeface="+mn-cs"/>
            </a:rPr>
            <a:t>慎重な</a:t>
          </a:r>
          <a:r>
            <a:rPr kumimoji="1" lang="ja-JP" altLang="ja-JP" sz="1100">
              <a:solidFill>
                <a:schemeClr val="dk1"/>
              </a:solidFill>
              <a:effectLst/>
              <a:latin typeface="+mn-lt"/>
              <a:ea typeface="+mn-ea"/>
              <a:cs typeface="+mn-cs"/>
            </a:rPr>
            <a:t>地方債の発行に</a:t>
          </a:r>
          <a:r>
            <a:rPr kumimoji="1" lang="ja-JP" altLang="en-US" sz="1100">
              <a:solidFill>
                <a:schemeClr val="dk1"/>
              </a:solidFill>
              <a:effectLst/>
              <a:latin typeface="+mn-lt"/>
              <a:ea typeface="+mn-ea"/>
              <a:cs typeface="+mn-cs"/>
            </a:rPr>
            <a:t>心掛ける必要がある。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16511</xdr:rowOff>
    </xdr:to>
    <xdr:cxnSp macro="">
      <xdr:nvCxnSpPr>
        <xdr:cNvPr id="370" name="直線コネクタ 369"/>
        <xdr:cNvCxnSpPr/>
      </xdr:nvCxnSpPr>
      <xdr:spPr>
        <a:xfrm flipV="1">
          <a:off x="3987800" y="135458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16511</xdr:rowOff>
    </xdr:to>
    <xdr:cxnSp macro="">
      <xdr:nvCxnSpPr>
        <xdr:cNvPr id="373" name="直線コネクタ 372"/>
        <xdr:cNvCxnSpPr/>
      </xdr:nvCxnSpPr>
      <xdr:spPr>
        <a:xfrm>
          <a:off x="3098800" y="13500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127000</xdr:rowOff>
    </xdr:to>
    <xdr:cxnSp macro="">
      <xdr:nvCxnSpPr>
        <xdr:cNvPr id="376" name="直線コネクタ 375"/>
        <xdr:cNvCxnSpPr/>
      </xdr:nvCxnSpPr>
      <xdr:spPr>
        <a:xfrm>
          <a:off x="2209800" y="13439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78</xdr:row>
      <xdr:rowOff>66039</xdr:rowOff>
    </xdr:to>
    <xdr:cxnSp macro="">
      <xdr:nvCxnSpPr>
        <xdr:cNvPr id="379" name="直線コネクタ 378"/>
        <xdr:cNvCxnSpPr/>
      </xdr:nvCxnSpPr>
      <xdr:spPr>
        <a:xfrm>
          <a:off x="1320800" y="133248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89" name="楕円 388"/>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0"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137161</xdr:rowOff>
    </xdr:from>
    <xdr:to>
      <xdr:col>20</xdr:col>
      <xdr:colOff>38100</xdr:colOff>
      <xdr:row>79</xdr:row>
      <xdr:rowOff>67311</xdr:rowOff>
    </xdr:to>
    <xdr:sp macro="" textlink="">
      <xdr:nvSpPr>
        <xdr:cNvPr id="391" name="楕円 390"/>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52088</xdr:rowOff>
    </xdr:from>
    <xdr:ext cx="736600" cy="259045"/>
    <xdr:sp macro="" textlink="">
      <xdr:nvSpPr>
        <xdr:cNvPr id="392" name="テキスト ボックス 391"/>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3" name="楕円 392"/>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4" name="テキスト ボックス 393"/>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95" name="楕円 394"/>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396" name="テキスト ボックス 395"/>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97" name="楕円 396"/>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98" name="テキスト ボックス 397"/>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類似団体平均と比較すると、</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a:t>
          </a:r>
          <a:r>
            <a:rPr kumimoji="1" lang="ja-JP" altLang="ja-JP" sz="1100">
              <a:solidFill>
                <a:sysClr val="windowText" lastClr="000000"/>
              </a:solidFill>
              <a:effectLst/>
              <a:latin typeface="+mn-lt"/>
              <a:ea typeface="+mn-ea"/>
              <a:cs typeface="+mn-cs"/>
            </a:rPr>
            <a:t>くなっ</a:t>
          </a:r>
          <a:r>
            <a:rPr kumimoji="1" lang="ja-JP" altLang="en-US" sz="1100">
              <a:solidFill>
                <a:sysClr val="windowText" lastClr="000000"/>
              </a:solidFill>
              <a:effectLst/>
              <a:latin typeface="+mn-lt"/>
              <a:ea typeface="+mn-ea"/>
              <a:cs typeface="+mn-cs"/>
            </a:rPr>
            <a:t>たが、例年は、</a:t>
          </a:r>
          <a:r>
            <a:rPr kumimoji="1" lang="ja-JP" altLang="ja-JP" sz="1100">
              <a:solidFill>
                <a:sysClr val="windowText" lastClr="000000"/>
              </a:solidFill>
              <a:effectLst/>
              <a:latin typeface="+mn-lt"/>
              <a:ea typeface="+mn-ea"/>
              <a:cs typeface="+mn-cs"/>
            </a:rPr>
            <a:t>地理的な要因等もあり、直営で行っている業務が多いため、公債費以外の経常収支比率が類似団体</a:t>
          </a:r>
          <a:r>
            <a:rPr kumimoji="1" lang="ja-JP" altLang="en-US" sz="1100">
              <a:solidFill>
                <a:sysClr val="windowText" lastClr="000000"/>
              </a:solidFill>
              <a:effectLst/>
              <a:latin typeface="+mn-lt"/>
              <a:ea typeface="+mn-ea"/>
              <a:cs typeface="+mn-cs"/>
            </a:rPr>
            <a:t>よりも</a:t>
          </a:r>
          <a:r>
            <a:rPr kumimoji="1" lang="ja-JP" altLang="ja-JP" sz="1100">
              <a:solidFill>
                <a:sysClr val="windowText" lastClr="000000"/>
              </a:solidFill>
              <a:effectLst/>
              <a:latin typeface="+mn-lt"/>
              <a:ea typeface="+mn-ea"/>
              <a:cs typeface="+mn-cs"/>
            </a:rPr>
            <a:t>高くなっている。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年度に比率が減少した要因としては、経常収支比率が</a:t>
          </a:r>
          <a:r>
            <a:rPr kumimoji="1" lang="en-US" altLang="ja-JP" sz="1100">
              <a:solidFill>
                <a:sysClr val="windowText" lastClr="000000"/>
              </a:solidFill>
              <a:effectLst/>
              <a:latin typeface="+mn-lt"/>
              <a:ea typeface="+mn-ea"/>
              <a:cs typeface="+mn-cs"/>
            </a:rPr>
            <a:t>7.8</a:t>
          </a:r>
          <a:r>
            <a:rPr kumimoji="1" lang="ja-JP" altLang="en-US" sz="1100">
              <a:solidFill>
                <a:sysClr val="windowText" lastClr="000000"/>
              </a:solidFill>
              <a:effectLst/>
              <a:latin typeface="+mn-lt"/>
              <a:ea typeface="+mn-ea"/>
              <a:cs typeface="+mn-cs"/>
            </a:rPr>
            <a:t>ポイント減少したことからも地方交付税、臨時財政対策債、地方消費税交付金、市税等の</a:t>
          </a:r>
          <a:r>
            <a:rPr kumimoji="1" lang="ja-JP" altLang="ja-JP" sz="1100">
              <a:solidFill>
                <a:schemeClr val="dk1"/>
              </a:solidFill>
              <a:effectLst/>
              <a:latin typeface="+mn-lt"/>
              <a:ea typeface="+mn-ea"/>
              <a:cs typeface="+mn-cs"/>
            </a:rPr>
            <a:t>収入増に伴う</a:t>
          </a:r>
          <a:r>
            <a:rPr kumimoji="1" lang="ja-JP" altLang="en-US" sz="1100">
              <a:solidFill>
                <a:sysClr val="windowText" lastClr="000000"/>
              </a:solidFill>
              <a:effectLst/>
              <a:latin typeface="+mn-lt"/>
              <a:ea typeface="+mn-ea"/>
              <a:cs typeface="+mn-cs"/>
            </a:rPr>
            <a:t>経常一般財源等（分母）の増加が挙げられる。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今後もより効率的な行政運営に努め、経費節減を図っていく。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78</xdr:row>
      <xdr:rowOff>26415</xdr:rowOff>
    </xdr:to>
    <xdr:cxnSp macro="">
      <xdr:nvCxnSpPr>
        <xdr:cNvPr id="429" name="直線コネクタ 428"/>
        <xdr:cNvCxnSpPr/>
      </xdr:nvCxnSpPr>
      <xdr:spPr>
        <a:xfrm flipV="1">
          <a:off x="15671800" y="13047472"/>
          <a:ext cx="838200" cy="3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79</xdr:row>
      <xdr:rowOff>28702</xdr:rowOff>
    </xdr:to>
    <xdr:cxnSp macro="">
      <xdr:nvCxnSpPr>
        <xdr:cNvPr id="432" name="直線コネクタ 431"/>
        <xdr:cNvCxnSpPr/>
      </xdr:nvCxnSpPr>
      <xdr:spPr>
        <a:xfrm flipV="1">
          <a:off x="14782800" y="13399515"/>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28702</xdr:rowOff>
    </xdr:from>
    <xdr:to>
      <xdr:col>73</xdr:col>
      <xdr:colOff>180975</xdr:colOff>
      <xdr:row>79</xdr:row>
      <xdr:rowOff>56135</xdr:rowOff>
    </xdr:to>
    <xdr:cxnSp macro="">
      <xdr:nvCxnSpPr>
        <xdr:cNvPr id="435" name="直線コネクタ 434"/>
        <xdr:cNvCxnSpPr/>
      </xdr:nvCxnSpPr>
      <xdr:spPr>
        <a:xfrm flipV="1">
          <a:off x="13893800" y="135732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79</xdr:row>
      <xdr:rowOff>56135</xdr:rowOff>
    </xdr:to>
    <xdr:cxnSp macro="">
      <xdr:nvCxnSpPr>
        <xdr:cNvPr id="438" name="直線コネクタ 437"/>
        <xdr:cNvCxnSpPr/>
      </xdr:nvCxnSpPr>
      <xdr:spPr>
        <a:xfrm>
          <a:off x="13004800" y="134863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8" name="楕円 447"/>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9"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0" name="楕円 449"/>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1" name="テキスト ボックス 450"/>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2" name="楕円 451"/>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3" name="テキスト ボックス 452"/>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4" name="楕円 453"/>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5" name="テキスト ボックス 454"/>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6" name="楕円 455"/>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7" name="テキスト ボックス 456"/>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35436</xdr:rowOff>
    </xdr:from>
    <xdr:to>
      <xdr:col>29</xdr:col>
      <xdr:colOff>127000</xdr:colOff>
      <xdr:row>18</xdr:row>
      <xdr:rowOff>52381</xdr:rowOff>
    </xdr:to>
    <xdr:cxnSp macro="">
      <xdr:nvCxnSpPr>
        <xdr:cNvPr id="54" name="直線コネクタ 53"/>
        <xdr:cNvCxnSpPr/>
      </xdr:nvCxnSpPr>
      <xdr:spPr bwMode="auto">
        <a:xfrm flipV="1">
          <a:off x="5003800" y="3169161"/>
          <a:ext cx="647700" cy="16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9890</xdr:rowOff>
    </xdr:from>
    <xdr:to>
      <xdr:col>26</xdr:col>
      <xdr:colOff>50800</xdr:colOff>
      <xdr:row>18</xdr:row>
      <xdr:rowOff>52381</xdr:rowOff>
    </xdr:to>
    <xdr:cxnSp macro="">
      <xdr:nvCxnSpPr>
        <xdr:cNvPr id="57" name="直線コネクタ 56"/>
        <xdr:cNvCxnSpPr/>
      </xdr:nvCxnSpPr>
      <xdr:spPr bwMode="auto">
        <a:xfrm>
          <a:off x="4305300" y="3143615"/>
          <a:ext cx="698500" cy="4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9890</xdr:rowOff>
    </xdr:from>
    <xdr:to>
      <xdr:col>22</xdr:col>
      <xdr:colOff>114300</xdr:colOff>
      <xdr:row>18</xdr:row>
      <xdr:rowOff>57082</xdr:rowOff>
    </xdr:to>
    <xdr:cxnSp macro="">
      <xdr:nvCxnSpPr>
        <xdr:cNvPr id="60" name="直線コネクタ 59"/>
        <xdr:cNvCxnSpPr/>
      </xdr:nvCxnSpPr>
      <xdr:spPr bwMode="auto">
        <a:xfrm flipV="1">
          <a:off x="3606800" y="3143615"/>
          <a:ext cx="698500" cy="47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55896</xdr:rowOff>
    </xdr:from>
    <xdr:to>
      <xdr:col>18</xdr:col>
      <xdr:colOff>177800</xdr:colOff>
      <xdr:row>18</xdr:row>
      <xdr:rowOff>57082</xdr:rowOff>
    </xdr:to>
    <xdr:cxnSp macro="">
      <xdr:nvCxnSpPr>
        <xdr:cNvPr id="63" name="直線コネクタ 62"/>
        <xdr:cNvCxnSpPr/>
      </xdr:nvCxnSpPr>
      <xdr:spPr bwMode="auto">
        <a:xfrm>
          <a:off x="2908300" y="3189621"/>
          <a:ext cx="698500" cy="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156086</xdr:rowOff>
    </xdr:from>
    <xdr:to>
      <xdr:col>29</xdr:col>
      <xdr:colOff>177800</xdr:colOff>
      <xdr:row>18</xdr:row>
      <xdr:rowOff>86236</xdr:rowOff>
    </xdr:to>
    <xdr:sp macro="" textlink="">
      <xdr:nvSpPr>
        <xdr:cNvPr id="73" name="楕円 72"/>
        <xdr:cNvSpPr/>
      </xdr:nvSpPr>
      <xdr:spPr bwMode="auto">
        <a:xfrm>
          <a:off x="5600700" y="311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128163</xdr:rowOff>
    </xdr:from>
    <xdr:ext cx="762000" cy="259045"/>
    <xdr:sp macro="" textlink="">
      <xdr:nvSpPr>
        <xdr:cNvPr id="74" name="人口1人当たり決算額の推移該当値テキスト130"/>
        <xdr:cNvSpPr txBox="1"/>
      </xdr:nvSpPr>
      <xdr:spPr>
        <a:xfrm>
          <a:off x="5740400" y="309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1581</xdr:rowOff>
    </xdr:from>
    <xdr:to>
      <xdr:col>26</xdr:col>
      <xdr:colOff>101600</xdr:colOff>
      <xdr:row>18</xdr:row>
      <xdr:rowOff>103181</xdr:rowOff>
    </xdr:to>
    <xdr:sp macro="" textlink="">
      <xdr:nvSpPr>
        <xdr:cNvPr id="75" name="楕円 74"/>
        <xdr:cNvSpPr/>
      </xdr:nvSpPr>
      <xdr:spPr bwMode="auto">
        <a:xfrm>
          <a:off x="4953000" y="3135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87958</xdr:rowOff>
    </xdr:from>
    <xdr:ext cx="736600" cy="259045"/>
    <xdr:sp macro="" textlink="">
      <xdr:nvSpPr>
        <xdr:cNvPr id="76" name="テキスト ボックス 75"/>
        <xdr:cNvSpPr txBox="1"/>
      </xdr:nvSpPr>
      <xdr:spPr>
        <a:xfrm>
          <a:off x="4622800" y="3221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130540</xdr:rowOff>
    </xdr:from>
    <xdr:to>
      <xdr:col>22</xdr:col>
      <xdr:colOff>165100</xdr:colOff>
      <xdr:row>18</xdr:row>
      <xdr:rowOff>60690</xdr:rowOff>
    </xdr:to>
    <xdr:sp macro="" textlink="">
      <xdr:nvSpPr>
        <xdr:cNvPr id="77" name="楕円 76"/>
        <xdr:cNvSpPr/>
      </xdr:nvSpPr>
      <xdr:spPr bwMode="auto">
        <a:xfrm>
          <a:off x="4254500" y="30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45467</xdr:rowOff>
    </xdr:from>
    <xdr:ext cx="762000" cy="259045"/>
    <xdr:sp macro="" textlink="">
      <xdr:nvSpPr>
        <xdr:cNvPr id="78" name="テキスト ボックス 77"/>
        <xdr:cNvSpPr txBox="1"/>
      </xdr:nvSpPr>
      <xdr:spPr>
        <a:xfrm>
          <a:off x="3924300" y="31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6282</xdr:rowOff>
    </xdr:from>
    <xdr:to>
      <xdr:col>19</xdr:col>
      <xdr:colOff>38100</xdr:colOff>
      <xdr:row>18</xdr:row>
      <xdr:rowOff>107882</xdr:rowOff>
    </xdr:to>
    <xdr:sp macro="" textlink="">
      <xdr:nvSpPr>
        <xdr:cNvPr id="79" name="楕円 78"/>
        <xdr:cNvSpPr/>
      </xdr:nvSpPr>
      <xdr:spPr bwMode="auto">
        <a:xfrm>
          <a:off x="3556000" y="314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92659</xdr:rowOff>
    </xdr:from>
    <xdr:ext cx="762000" cy="259045"/>
    <xdr:sp macro="" textlink="">
      <xdr:nvSpPr>
        <xdr:cNvPr id="80" name="テキスト ボックス 79"/>
        <xdr:cNvSpPr txBox="1"/>
      </xdr:nvSpPr>
      <xdr:spPr>
        <a:xfrm>
          <a:off x="3225800" y="322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5096</xdr:rowOff>
    </xdr:from>
    <xdr:to>
      <xdr:col>15</xdr:col>
      <xdr:colOff>101600</xdr:colOff>
      <xdr:row>18</xdr:row>
      <xdr:rowOff>106696</xdr:rowOff>
    </xdr:to>
    <xdr:sp macro="" textlink="">
      <xdr:nvSpPr>
        <xdr:cNvPr id="81" name="楕円 80"/>
        <xdr:cNvSpPr/>
      </xdr:nvSpPr>
      <xdr:spPr bwMode="auto">
        <a:xfrm>
          <a:off x="2857500" y="313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91473</xdr:rowOff>
    </xdr:from>
    <xdr:ext cx="762000" cy="259045"/>
    <xdr:sp macro="" textlink="">
      <xdr:nvSpPr>
        <xdr:cNvPr id="82" name="テキスト ボックス 81"/>
        <xdr:cNvSpPr txBox="1"/>
      </xdr:nvSpPr>
      <xdr:spPr>
        <a:xfrm>
          <a:off x="2527300" y="322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121317</xdr:rowOff>
    </xdr:from>
    <xdr:to>
      <xdr:col>29</xdr:col>
      <xdr:colOff>127000</xdr:colOff>
      <xdr:row>35</xdr:row>
      <xdr:rowOff>234671</xdr:rowOff>
    </xdr:to>
    <xdr:cxnSp macro="">
      <xdr:nvCxnSpPr>
        <xdr:cNvPr id="118" name="直線コネクタ 117"/>
        <xdr:cNvCxnSpPr/>
      </xdr:nvCxnSpPr>
      <xdr:spPr bwMode="auto">
        <a:xfrm flipV="1">
          <a:off x="5003800" y="6731667"/>
          <a:ext cx="647700" cy="113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234671</xdr:rowOff>
    </xdr:from>
    <xdr:to>
      <xdr:col>26</xdr:col>
      <xdr:colOff>50800</xdr:colOff>
      <xdr:row>35</xdr:row>
      <xdr:rowOff>265499</xdr:rowOff>
    </xdr:to>
    <xdr:cxnSp macro="">
      <xdr:nvCxnSpPr>
        <xdr:cNvPr id="121" name="直線コネクタ 120"/>
        <xdr:cNvCxnSpPr/>
      </xdr:nvCxnSpPr>
      <xdr:spPr bwMode="auto">
        <a:xfrm flipV="1">
          <a:off x="4305300" y="6845021"/>
          <a:ext cx="698500" cy="3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265499</xdr:rowOff>
    </xdr:from>
    <xdr:to>
      <xdr:col>22</xdr:col>
      <xdr:colOff>114300</xdr:colOff>
      <xdr:row>35</xdr:row>
      <xdr:rowOff>307986</xdr:rowOff>
    </xdr:to>
    <xdr:cxnSp macro="">
      <xdr:nvCxnSpPr>
        <xdr:cNvPr id="124" name="直線コネクタ 123"/>
        <xdr:cNvCxnSpPr/>
      </xdr:nvCxnSpPr>
      <xdr:spPr bwMode="auto">
        <a:xfrm flipV="1">
          <a:off x="3606800" y="6875849"/>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307986</xdr:rowOff>
    </xdr:from>
    <xdr:to>
      <xdr:col>18</xdr:col>
      <xdr:colOff>177800</xdr:colOff>
      <xdr:row>36</xdr:row>
      <xdr:rowOff>95584</xdr:rowOff>
    </xdr:to>
    <xdr:cxnSp macro="">
      <xdr:nvCxnSpPr>
        <xdr:cNvPr id="127" name="直線コネクタ 126"/>
        <xdr:cNvCxnSpPr/>
      </xdr:nvCxnSpPr>
      <xdr:spPr bwMode="auto">
        <a:xfrm flipV="1">
          <a:off x="2908300" y="6918336"/>
          <a:ext cx="698500" cy="13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70517</xdr:rowOff>
    </xdr:from>
    <xdr:to>
      <xdr:col>29</xdr:col>
      <xdr:colOff>177800</xdr:colOff>
      <xdr:row>35</xdr:row>
      <xdr:rowOff>172117</xdr:rowOff>
    </xdr:to>
    <xdr:sp macro="" textlink="">
      <xdr:nvSpPr>
        <xdr:cNvPr id="137" name="楕円 136"/>
        <xdr:cNvSpPr/>
      </xdr:nvSpPr>
      <xdr:spPr bwMode="auto">
        <a:xfrm>
          <a:off x="5600700" y="6680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258494</xdr:rowOff>
    </xdr:from>
    <xdr:ext cx="762000" cy="259045"/>
    <xdr:sp macro="" textlink="">
      <xdr:nvSpPr>
        <xdr:cNvPr id="138" name="人口1人当たり決算額の推移該当値テキスト445"/>
        <xdr:cNvSpPr txBox="1"/>
      </xdr:nvSpPr>
      <xdr:spPr>
        <a:xfrm>
          <a:off x="5740400" y="652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183871</xdr:rowOff>
    </xdr:from>
    <xdr:to>
      <xdr:col>26</xdr:col>
      <xdr:colOff>101600</xdr:colOff>
      <xdr:row>35</xdr:row>
      <xdr:rowOff>285471</xdr:rowOff>
    </xdr:to>
    <xdr:sp macro="" textlink="">
      <xdr:nvSpPr>
        <xdr:cNvPr id="139" name="楕円 138"/>
        <xdr:cNvSpPr/>
      </xdr:nvSpPr>
      <xdr:spPr bwMode="auto">
        <a:xfrm>
          <a:off x="4953000" y="679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295648</xdr:rowOff>
    </xdr:from>
    <xdr:ext cx="736600" cy="259045"/>
    <xdr:sp macro="" textlink="">
      <xdr:nvSpPr>
        <xdr:cNvPr id="140" name="テキスト ボックス 139"/>
        <xdr:cNvSpPr txBox="1"/>
      </xdr:nvSpPr>
      <xdr:spPr>
        <a:xfrm>
          <a:off x="4622800" y="6563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214699</xdr:rowOff>
    </xdr:from>
    <xdr:to>
      <xdr:col>22</xdr:col>
      <xdr:colOff>165100</xdr:colOff>
      <xdr:row>35</xdr:row>
      <xdr:rowOff>316299</xdr:rowOff>
    </xdr:to>
    <xdr:sp macro="" textlink="">
      <xdr:nvSpPr>
        <xdr:cNvPr id="141" name="楕円 140"/>
        <xdr:cNvSpPr/>
      </xdr:nvSpPr>
      <xdr:spPr bwMode="auto">
        <a:xfrm>
          <a:off x="4254500" y="682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326476</xdr:rowOff>
    </xdr:from>
    <xdr:ext cx="762000" cy="259045"/>
    <xdr:sp macro="" textlink="">
      <xdr:nvSpPr>
        <xdr:cNvPr id="142" name="テキスト ボックス 141"/>
        <xdr:cNvSpPr txBox="1"/>
      </xdr:nvSpPr>
      <xdr:spPr>
        <a:xfrm>
          <a:off x="3924300" y="659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257186</xdr:rowOff>
    </xdr:from>
    <xdr:to>
      <xdr:col>19</xdr:col>
      <xdr:colOff>38100</xdr:colOff>
      <xdr:row>36</xdr:row>
      <xdr:rowOff>15886</xdr:rowOff>
    </xdr:to>
    <xdr:sp macro="" textlink="">
      <xdr:nvSpPr>
        <xdr:cNvPr id="143" name="楕円 142"/>
        <xdr:cNvSpPr/>
      </xdr:nvSpPr>
      <xdr:spPr bwMode="auto">
        <a:xfrm>
          <a:off x="3556000" y="686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26063</xdr:rowOff>
    </xdr:from>
    <xdr:ext cx="762000" cy="259045"/>
    <xdr:sp macro="" textlink="">
      <xdr:nvSpPr>
        <xdr:cNvPr id="144" name="テキスト ボックス 143"/>
        <xdr:cNvSpPr txBox="1"/>
      </xdr:nvSpPr>
      <xdr:spPr>
        <a:xfrm>
          <a:off x="3225800" y="663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44784</xdr:rowOff>
    </xdr:from>
    <xdr:to>
      <xdr:col>15</xdr:col>
      <xdr:colOff>101600</xdr:colOff>
      <xdr:row>36</xdr:row>
      <xdr:rowOff>146384</xdr:rowOff>
    </xdr:to>
    <xdr:sp macro="" textlink="">
      <xdr:nvSpPr>
        <xdr:cNvPr id="145" name="楕円 144"/>
        <xdr:cNvSpPr/>
      </xdr:nvSpPr>
      <xdr:spPr bwMode="auto">
        <a:xfrm>
          <a:off x="2857500" y="699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131161</xdr:rowOff>
    </xdr:from>
    <xdr:ext cx="762000" cy="259045"/>
    <xdr:sp macro="" textlink="">
      <xdr:nvSpPr>
        <xdr:cNvPr id="146" name="テキスト ボックス 145"/>
        <xdr:cNvSpPr txBox="1"/>
      </xdr:nvSpPr>
      <xdr:spPr>
        <a:xfrm>
          <a:off x="2527300" y="708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41,968
41,528
186.79
24,088,087
22,701,125
959,241
11,034,691
23,846,838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136549</xdr:rowOff>
    </xdr:from>
    <xdr:to>
      <xdr:col>24</xdr:col>
      <xdr:colOff>63500</xdr:colOff>
      <xdr:row>36</xdr:row>
      <xdr:rowOff>142394</xdr:rowOff>
    </xdr:to>
    <xdr:cxnSp macro="">
      <xdr:nvCxnSpPr>
        <xdr:cNvPr id="63" name="直線コネクタ 62"/>
        <xdr:cNvCxnSpPr/>
      </xdr:nvCxnSpPr>
      <xdr:spPr>
        <a:xfrm flipV="1">
          <a:off x="3797300" y="6308749"/>
          <a:ext cx="8382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142394</xdr:rowOff>
    </xdr:from>
    <xdr:to>
      <xdr:col>19</xdr:col>
      <xdr:colOff>177800</xdr:colOff>
      <xdr:row>37</xdr:row>
      <xdr:rowOff>50807</xdr:rowOff>
    </xdr:to>
    <xdr:cxnSp macro="">
      <xdr:nvCxnSpPr>
        <xdr:cNvPr id="66" name="直線コネクタ 65"/>
        <xdr:cNvCxnSpPr/>
      </xdr:nvCxnSpPr>
      <xdr:spPr>
        <a:xfrm flipV="1">
          <a:off x="2908300" y="6314594"/>
          <a:ext cx="889000" cy="7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50807</xdr:rowOff>
    </xdr:from>
    <xdr:to>
      <xdr:col>15</xdr:col>
      <xdr:colOff>50800</xdr:colOff>
      <xdr:row>37</xdr:row>
      <xdr:rowOff>85261</xdr:rowOff>
    </xdr:to>
    <xdr:cxnSp macro="">
      <xdr:nvCxnSpPr>
        <xdr:cNvPr id="69" name="直線コネクタ 68"/>
        <xdr:cNvCxnSpPr/>
      </xdr:nvCxnSpPr>
      <xdr:spPr>
        <a:xfrm flipV="1">
          <a:off x="2019300" y="6394457"/>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68164</xdr:rowOff>
    </xdr:from>
    <xdr:to>
      <xdr:col>10</xdr:col>
      <xdr:colOff>114300</xdr:colOff>
      <xdr:row>37</xdr:row>
      <xdr:rowOff>85261</xdr:rowOff>
    </xdr:to>
    <xdr:cxnSp macro="">
      <xdr:nvCxnSpPr>
        <xdr:cNvPr id="72" name="直線コネクタ 71"/>
        <xdr:cNvCxnSpPr/>
      </xdr:nvCxnSpPr>
      <xdr:spPr>
        <a:xfrm>
          <a:off x="1130300" y="6411814"/>
          <a:ext cx="8890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85749</xdr:rowOff>
    </xdr:from>
    <xdr:to>
      <xdr:col>24</xdr:col>
      <xdr:colOff>114300</xdr:colOff>
      <xdr:row>37</xdr:row>
      <xdr:rowOff>15899</xdr:rowOff>
    </xdr:to>
    <xdr:sp macro="" textlink="">
      <xdr:nvSpPr>
        <xdr:cNvPr id="82" name="楕円 81"/>
        <xdr:cNvSpPr/>
      </xdr:nvSpPr>
      <xdr:spPr>
        <a:xfrm>
          <a:off x="4584700" y="62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64176</xdr:rowOff>
    </xdr:from>
    <xdr:ext cx="534377" cy="259045"/>
    <xdr:sp macro="" textlink="">
      <xdr:nvSpPr>
        <xdr:cNvPr id="83" name="人件費該当値テキスト"/>
        <xdr:cNvSpPr txBox="1"/>
      </xdr:nvSpPr>
      <xdr:spPr>
        <a:xfrm>
          <a:off x="4686300" y="62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91594</xdr:rowOff>
    </xdr:from>
    <xdr:to>
      <xdr:col>20</xdr:col>
      <xdr:colOff>38100</xdr:colOff>
      <xdr:row>37</xdr:row>
      <xdr:rowOff>21744</xdr:rowOff>
    </xdr:to>
    <xdr:sp macro="" textlink="">
      <xdr:nvSpPr>
        <xdr:cNvPr id="84" name="楕円 83"/>
        <xdr:cNvSpPr/>
      </xdr:nvSpPr>
      <xdr:spPr>
        <a:xfrm>
          <a:off x="3746500" y="62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12871</xdr:rowOff>
    </xdr:from>
    <xdr:ext cx="534377" cy="259045"/>
    <xdr:sp macro="" textlink="">
      <xdr:nvSpPr>
        <xdr:cNvPr id="85" name="テキスト ボックス 84"/>
        <xdr:cNvSpPr txBox="1"/>
      </xdr:nvSpPr>
      <xdr:spPr>
        <a:xfrm>
          <a:off x="3530111" y="63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xdr:rowOff>
    </xdr:from>
    <xdr:to>
      <xdr:col>15</xdr:col>
      <xdr:colOff>101600</xdr:colOff>
      <xdr:row>37</xdr:row>
      <xdr:rowOff>101607</xdr:rowOff>
    </xdr:to>
    <xdr:sp macro="" textlink="">
      <xdr:nvSpPr>
        <xdr:cNvPr id="86" name="楕円 85"/>
        <xdr:cNvSpPr/>
      </xdr:nvSpPr>
      <xdr:spPr>
        <a:xfrm>
          <a:off x="2857500" y="63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92734</xdr:rowOff>
    </xdr:from>
    <xdr:ext cx="534377" cy="259045"/>
    <xdr:sp macro="" textlink="">
      <xdr:nvSpPr>
        <xdr:cNvPr id="87" name="テキスト ボックス 86"/>
        <xdr:cNvSpPr txBox="1"/>
      </xdr:nvSpPr>
      <xdr:spPr>
        <a:xfrm>
          <a:off x="2641111" y="64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34461</xdr:rowOff>
    </xdr:from>
    <xdr:to>
      <xdr:col>10</xdr:col>
      <xdr:colOff>165100</xdr:colOff>
      <xdr:row>37</xdr:row>
      <xdr:rowOff>136061</xdr:rowOff>
    </xdr:to>
    <xdr:sp macro="" textlink="">
      <xdr:nvSpPr>
        <xdr:cNvPr id="88" name="楕円 87"/>
        <xdr:cNvSpPr/>
      </xdr:nvSpPr>
      <xdr:spPr>
        <a:xfrm>
          <a:off x="1968500" y="637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127188</xdr:rowOff>
    </xdr:from>
    <xdr:ext cx="534377" cy="259045"/>
    <xdr:sp macro="" textlink="">
      <xdr:nvSpPr>
        <xdr:cNvPr id="89" name="テキスト ボックス 88"/>
        <xdr:cNvSpPr txBox="1"/>
      </xdr:nvSpPr>
      <xdr:spPr>
        <a:xfrm>
          <a:off x="1752111" y="64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17364</xdr:rowOff>
    </xdr:from>
    <xdr:to>
      <xdr:col>6</xdr:col>
      <xdr:colOff>38100</xdr:colOff>
      <xdr:row>37</xdr:row>
      <xdr:rowOff>118964</xdr:rowOff>
    </xdr:to>
    <xdr:sp macro="" textlink="">
      <xdr:nvSpPr>
        <xdr:cNvPr id="90" name="楕円 89"/>
        <xdr:cNvSpPr/>
      </xdr:nvSpPr>
      <xdr:spPr>
        <a:xfrm>
          <a:off x="1079500" y="63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110091</xdr:rowOff>
    </xdr:from>
    <xdr:ext cx="534377" cy="259045"/>
    <xdr:sp macro="" textlink="">
      <xdr:nvSpPr>
        <xdr:cNvPr id="91" name="テキスト ボックス 90"/>
        <xdr:cNvSpPr txBox="1"/>
      </xdr:nvSpPr>
      <xdr:spPr>
        <a:xfrm>
          <a:off x="863111" y="64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65470</xdr:rowOff>
    </xdr:from>
    <xdr:to>
      <xdr:col>24</xdr:col>
      <xdr:colOff>63500</xdr:colOff>
      <xdr:row>57</xdr:row>
      <xdr:rowOff>155659</xdr:rowOff>
    </xdr:to>
    <xdr:cxnSp macro="">
      <xdr:nvCxnSpPr>
        <xdr:cNvPr id="123" name="直線コネクタ 122"/>
        <xdr:cNvCxnSpPr/>
      </xdr:nvCxnSpPr>
      <xdr:spPr>
        <a:xfrm flipV="1">
          <a:off x="3797300" y="9838120"/>
          <a:ext cx="838200" cy="9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111550</xdr:rowOff>
    </xdr:from>
    <xdr:to>
      <xdr:col>19</xdr:col>
      <xdr:colOff>177800</xdr:colOff>
      <xdr:row>57</xdr:row>
      <xdr:rowOff>155659</xdr:rowOff>
    </xdr:to>
    <xdr:cxnSp macro="">
      <xdr:nvCxnSpPr>
        <xdr:cNvPr id="126" name="直線コネクタ 125"/>
        <xdr:cNvCxnSpPr/>
      </xdr:nvCxnSpPr>
      <xdr:spPr>
        <a:xfrm>
          <a:off x="2908300" y="9884200"/>
          <a:ext cx="889000" cy="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111550</xdr:rowOff>
    </xdr:from>
    <xdr:to>
      <xdr:col>15</xdr:col>
      <xdr:colOff>50800</xdr:colOff>
      <xdr:row>57</xdr:row>
      <xdr:rowOff>141006</xdr:rowOff>
    </xdr:to>
    <xdr:cxnSp macro="">
      <xdr:nvCxnSpPr>
        <xdr:cNvPr id="129" name="直線コネクタ 128"/>
        <xdr:cNvCxnSpPr/>
      </xdr:nvCxnSpPr>
      <xdr:spPr>
        <a:xfrm flipV="1">
          <a:off x="2019300" y="9884200"/>
          <a:ext cx="8890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141006</xdr:rowOff>
    </xdr:from>
    <xdr:to>
      <xdr:col>10</xdr:col>
      <xdr:colOff>114300</xdr:colOff>
      <xdr:row>58</xdr:row>
      <xdr:rowOff>15821</xdr:rowOff>
    </xdr:to>
    <xdr:cxnSp macro="">
      <xdr:nvCxnSpPr>
        <xdr:cNvPr id="132" name="直線コネクタ 131"/>
        <xdr:cNvCxnSpPr/>
      </xdr:nvCxnSpPr>
      <xdr:spPr>
        <a:xfrm flipV="1">
          <a:off x="1130300" y="9913656"/>
          <a:ext cx="889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14670</xdr:rowOff>
    </xdr:from>
    <xdr:to>
      <xdr:col>24</xdr:col>
      <xdr:colOff>114300</xdr:colOff>
      <xdr:row>57</xdr:row>
      <xdr:rowOff>116270</xdr:rowOff>
    </xdr:to>
    <xdr:sp macro="" textlink="">
      <xdr:nvSpPr>
        <xdr:cNvPr id="142" name="楕円 141"/>
        <xdr:cNvSpPr/>
      </xdr:nvSpPr>
      <xdr:spPr>
        <a:xfrm>
          <a:off x="4584700" y="97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164547</xdr:rowOff>
    </xdr:from>
    <xdr:ext cx="534377" cy="259045"/>
    <xdr:sp macro="" textlink="">
      <xdr:nvSpPr>
        <xdr:cNvPr id="143" name="物件費該当値テキスト"/>
        <xdr:cNvSpPr txBox="1"/>
      </xdr:nvSpPr>
      <xdr:spPr>
        <a:xfrm>
          <a:off x="4686300" y="976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104859</xdr:rowOff>
    </xdr:from>
    <xdr:to>
      <xdr:col>20</xdr:col>
      <xdr:colOff>38100</xdr:colOff>
      <xdr:row>58</xdr:row>
      <xdr:rowOff>35009</xdr:rowOff>
    </xdr:to>
    <xdr:sp macro="" textlink="">
      <xdr:nvSpPr>
        <xdr:cNvPr id="144" name="楕円 143"/>
        <xdr:cNvSpPr/>
      </xdr:nvSpPr>
      <xdr:spPr>
        <a:xfrm>
          <a:off x="3746500" y="98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26136</xdr:rowOff>
    </xdr:from>
    <xdr:ext cx="534377" cy="259045"/>
    <xdr:sp macro="" textlink="">
      <xdr:nvSpPr>
        <xdr:cNvPr id="145" name="テキスト ボックス 144"/>
        <xdr:cNvSpPr txBox="1"/>
      </xdr:nvSpPr>
      <xdr:spPr>
        <a:xfrm>
          <a:off x="3530111" y="99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60750</xdr:rowOff>
    </xdr:from>
    <xdr:to>
      <xdr:col>15</xdr:col>
      <xdr:colOff>101600</xdr:colOff>
      <xdr:row>57</xdr:row>
      <xdr:rowOff>162350</xdr:rowOff>
    </xdr:to>
    <xdr:sp macro="" textlink="">
      <xdr:nvSpPr>
        <xdr:cNvPr id="146" name="楕円 145"/>
        <xdr:cNvSpPr/>
      </xdr:nvSpPr>
      <xdr:spPr>
        <a:xfrm>
          <a:off x="2857500" y="98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153477</xdr:rowOff>
    </xdr:from>
    <xdr:ext cx="534377" cy="259045"/>
    <xdr:sp macro="" textlink="">
      <xdr:nvSpPr>
        <xdr:cNvPr id="147" name="テキスト ボックス 146"/>
        <xdr:cNvSpPr txBox="1"/>
      </xdr:nvSpPr>
      <xdr:spPr>
        <a:xfrm>
          <a:off x="2641111" y="9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90206</xdr:rowOff>
    </xdr:from>
    <xdr:to>
      <xdr:col>10</xdr:col>
      <xdr:colOff>165100</xdr:colOff>
      <xdr:row>58</xdr:row>
      <xdr:rowOff>20356</xdr:rowOff>
    </xdr:to>
    <xdr:sp macro="" textlink="">
      <xdr:nvSpPr>
        <xdr:cNvPr id="148" name="楕円 147"/>
        <xdr:cNvSpPr/>
      </xdr:nvSpPr>
      <xdr:spPr>
        <a:xfrm>
          <a:off x="1968500" y="98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11483</xdr:rowOff>
    </xdr:from>
    <xdr:ext cx="534377" cy="259045"/>
    <xdr:sp macro="" textlink="">
      <xdr:nvSpPr>
        <xdr:cNvPr id="149" name="テキスト ボックス 148"/>
        <xdr:cNvSpPr txBox="1"/>
      </xdr:nvSpPr>
      <xdr:spPr>
        <a:xfrm>
          <a:off x="1752111" y="995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136471</xdr:rowOff>
    </xdr:from>
    <xdr:to>
      <xdr:col>6</xdr:col>
      <xdr:colOff>38100</xdr:colOff>
      <xdr:row>58</xdr:row>
      <xdr:rowOff>66621</xdr:rowOff>
    </xdr:to>
    <xdr:sp macro="" textlink="">
      <xdr:nvSpPr>
        <xdr:cNvPr id="150" name="楕円 149"/>
        <xdr:cNvSpPr/>
      </xdr:nvSpPr>
      <xdr:spPr>
        <a:xfrm>
          <a:off x="1079500" y="99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57748</xdr:rowOff>
    </xdr:from>
    <xdr:ext cx="534377" cy="259045"/>
    <xdr:sp macro="" textlink="">
      <xdr:nvSpPr>
        <xdr:cNvPr id="151" name="テキスト ボックス 150"/>
        <xdr:cNvSpPr txBox="1"/>
      </xdr:nvSpPr>
      <xdr:spPr>
        <a:xfrm>
          <a:off x="863111" y="1000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78169</xdr:rowOff>
    </xdr:from>
    <xdr:to>
      <xdr:col>24</xdr:col>
      <xdr:colOff>63500</xdr:colOff>
      <xdr:row>78</xdr:row>
      <xdr:rowOff>92342</xdr:rowOff>
    </xdr:to>
    <xdr:cxnSp macro="">
      <xdr:nvCxnSpPr>
        <xdr:cNvPr id="180" name="直線コネクタ 179"/>
        <xdr:cNvCxnSpPr/>
      </xdr:nvCxnSpPr>
      <xdr:spPr>
        <a:xfrm>
          <a:off x="3797300" y="13451269"/>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78169</xdr:rowOff>
    </xdr:from>
    <xdr:to>
      <xdr:col>19</xdr:col>
      <xdr:colOff>177800</xdr:colOff>
      <xdr:row>78</xdr:row>
      <xdr:rowOff>91294</xdr:rowOff>
    </xdr:to>
    <xdr:cxnSp macro="">
      <xdr:nvCxnSpPr>
        <xdr:cNvPr id="183" name="直線コネクタ 182"/>
        <xdr:cNvCxnSpPr/>
      </xdr:nvCxnSpPr>
      <xdr:spPr>
        <a:xfrm flipV="1">
          <a:off x="2908300" y="13451269"/>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91294</xdr:rowOff>
    </xdr:from>
    <xdr:to>
      <xdr:col>15</xdr:col>
      <xdr:colOff>50800</xdr:colOff>
      <xdr:row>78</xdr:row>
      <xdr:rowOff>101695</xdr:rowOff>
    </xdr:to>
    <xdr:cxnSp macro="">
      <xdr:nvCxnSpPr>
        <xdr:cNvPr id="186" name="直線コネクタ 185"/>
        <xdr:cNvCxnSpPr/>
      </xdr:nvCxnSpPr>
      <xdr:spPr>
        <a:xfrm flipV="1">
          <a:off x="2019300" y="13464394"/>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101695</xdr:rowOff>
    </xdr:from>
    <xdr:to>
      <xdr:col>10</xdr:col>
      <xdr:colOff>114300</xdr:colOff>
      <xdr:row>78</xdr:row>
      <xdr:rowOff>136289</xdr:rowOff>
    </xdr:to>
    <xdr:cxnSp macro="">
      <xdr:nvCxnSpPr>
        <xdr:cNvPr id="189" name="直線コネクタ 188"/>
        <xdr:cNvCxnSpPr/>
      </xdr:nvCxnSpPr>
      <xdr:spPr>
        <a:xfrm flipV="1">
          <a:off x="1130300" y="13474795"/>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41542</xdr:rowOff>
    </xdr:from>
    <xdr:to>
      <xdr:col>24</xdr:col>
      <xdr:colOff>114300</xdr:colOff>
      <xdr:row>78</xdr:row>
      <xdr:rowOff>143142</xdr:rowOff>
    </xdr:to>
    <xdr:sp macro="" textlink="">
      <xdr:nvSpPr>
        <xdr:cNvPr id="199" name="楕円 198"/>
        <xdr:cNvSpPr/>
      </xdr:nvSpPr>
      <xdr:spPr>
        <a:xfrm>
          <a:off x="4584700" y="134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148938</xdr:rowOff>
    </xdr:from>
    <xdr:ext cx="469744" cy="259045"/>
    <xdr:sp macro="" textlink="">
      <xdr:nvSpPr>
        <xdr:cNvPr id="200" name="維持補修費該当値テキスト"/>
        <xdr:cNvSpPr txBox="1"/>
      </xdr:nvSpPr>
      <xdr:spPr>
        <a:xfrm>
          <a:off x="4686300"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27369</xdr:rowOff>
    </xdr:from>
    <xdr:to>
      <xdr:col>20</xdr:col>
      <xdr:colOff>38100</xdr:colOff>
      <xdr:row>78</xdr:row>
      <xdr:rowOff>128969</xdr:rowOff>
    </xdr:to>
    <xdr:sp macro="" textlink="">
      <xdr:nvSpPr>
        <xdr:cNvPr id="201" name="楕円 200"/>
        <xdr:cNvSpPr/>
      </xdr:nvSpPr>
      <xdr:spPr>
        <a:xfrm>
          <a:off x="3746500" y="134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120096</xdr:rowOff>
    </xdr:from>
    <xdr:ext cx="469744" cy="259045"/>
    <xdr:sp macro="" textlink="">
      <xdr:nvSpPr>
        <xdr:cNvPr id="202" name="テキスト ボックス 201"/>
        <xdr:cNvSpPr txBox="1"/>
      </xdr:nvSpPr>
      <xdr:spPr>
        <a:xfrm>
          <a:off x="3562428" y="1349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40494</xdr:rowOff>
    </xdr:from>
    <xdr:to>
      <xdr:col>15</xdr:col>
      <xdr:colOff>101600</xdr:colOff>
      <xdr:row>78</xdr:row>
      <xdr:rowOff>142094</xdr:rowOff>
    </xdr:to>
    <xdr:sp macro="" textlink="">
      <xdr:nvSpPr>
        <xdr:cNvPr id="203" name="楕円 202"/>
        <xdr:cNvSpPr/>
      </xdr:nvSpPr>
      <xdr:spPr>
        <a:xfrm>
          <a:off x="2857500" y="134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158621</xdr:rowOff>
    </xdr:from>
    <xdr:ext cx="469744" cy="259045"/>
    <xdr:sp macro="" textlink="">
      <xdr:nvSpPr>
        <xdr:cNvPr id="204" name="テキスト ボックス 203"/>
        <xdr:cNvSpPr txBox="1"/>
      </xdr:nvSpPr>
      <xdr:spPr>
        <a:xfrm>
          <a:off x="2673428" y="1318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50895</xdr:rowOff>
    </xdr:from>
    <xdr:to>
      <xdr:col>10</xdr:col>
      <xdr:colOff>165100</xdr:colOff>
      <xdr:row>78</xdr:row>
      <xdr:rowOff>152495</xdr:rowOff>
    </xdr:to>
    <xdr:sp macro="" textlink="">
      <xdr:nvSpPr>
        <xdr:cNvPr id="205" name="楕円 204"/>
        <xdr:cNvSpPr/>
      </xdr:nvSpPr>
      <xdr:spPr>
        <a:xfrm>
          <a:off x="1968500" y="134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169022</xdr:rowOff>
    </xdr:from>
    <xdr:ext cx="469744" cy="259045"/>
    <xdr:sp macro="" textlink="">
      <xdr:nvSpPr>
        <xdr:cNvPr id="206" name="テキスト ボックス 205"/>
        <xdr:cNvSpPr txBox="1"/>
      </xdr:nvSpPr>
      <xdr:spPr>
        <a:xfrm>
          <a:off x="1784428" y="131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85489</xdr:rowOff>
    </xdr:from>
    <xdr:to>
      <xdr:col>6</xdr:col>
      <xdr:colOff>38100</xdr:colOff>
      <xdr:row>79</xdr:row>
      <xdr:rowOff>15639</xdr:rowOff>
    </xdr:to>
    <xdr:sp macro="" textlink="">
      <xdr:nvSpPr>
        <xdr:cNvPr id="207" name="楕円 206"/>
        <xdr:cNvSpPr/>
      </xdr:nvSpPr>
      <xdr:spPr>
        <a:xfrm>
          <a:off x="1079500" y="134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6766</xdr:rowOff>
    </xdr:from>
    <xdr:ext cx="469744" cy="259045"/>
    <xdr:sp macro="" textlink="">
      <xdr:nvSpPr>
        <xdr:cNvPr id="208" name="テキスト ボックス 207"/>
        <xdr:cNvSpPr txBox="1"/>
      </xdr:nvSpPr>
      <xdr:spPr>
        <a:xfrm>
          <a:off x="895428" y="1355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xdr:rowOff>
    </xdr:from>
    <xdr:to>
      <xdr:col>24</xdr:col>
      <xdr:colOff>63500</xdr:colOff>
      <xdr:row>96</xdr:row>
      <xdr:rowOff>149085</xdr:rowOff>
    </xdr:to>
    <xdr:cxnSp macro="">
      <xdr:nvCxnSpPr>
        <xdr:cNvPr id="238" name="直線コネクタ 237"/>
        <xdr:cNvCxnSpPr/>
      </xdr:nvCxnSpPr>
      <xdr:spPr>
        <a:xfrm flipV="1">
          <a:off x="3797300" y="16287789"/>
          <a:ext cx="838200" cy="3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149085</xdr:rowOff>
    </xdr:from>
    <xdr:to>
      <xdr:col>19</xdr:col>
      <xdr:colOff>177800</xdr:colOff>
      <xdr:row>97</xdr:row>
      <xdr:rowOff>16917</xdr:rowOff>
    </xdr:to>
    <xdr:cxnSp macro="">
      <xdr:nvCxnSpPr>
        <xdr:cNvPr id="241" name="直線コネクタ 240"/>
        <xdr:cNvCxnSpPr/>
      </xdr:nvCxnSpPr>
      <xdr:spPr>
        <a:xfrm flipV="1">
          <a:off x="2908300" y="16608285"/>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16917</xdr:rowOff>
    </xdr:from>
    <xdr:to>
      <xdr:col>15</xdr:col>
      <xdr:colOff>50800</xdr:colOff>
      <xdr:row>97</xdr:row>
      <xdr:rowOff>79883</xdr:rowOff>
    </xdr:to>
    <xdr:cxnSp macro="">
      <xdr:nvCxnSpPr>
        <xdr:cNvPr id="244" name="直線コネクタ 243"/>
        <xdr:cNvCxnSpPr/>
      </xdr:nvCxnSpPr>
      <xdr:spPr>
        <a:xfrm flipV="1">
          <a:off x="2019300" y="16647567"/>
          <a:ext cx="889000" cy="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79883</xdr:rowOff>
    </xdr:from>
    <xdr:to>
      <xdr:col>10</xdr:col>
      <xdr:colOff>114300</xdr:colOff>
      <xdr:row>97</xdr:row>
      <xdr:rowOff>120523</xdr:rowOff>
    </xdr:to>
    <xdr:cxnSp macro="">
      <xdr:nvCxnSpPr>
        <xdr:cNvPr id="247" name="直線コネクタ 246"/>
        <xdr:cNvCxnSpPr/>
      </xdr:nvCxnSpPr>
      <xdr:spPr>
        <a:xfrm flipV="1">
          <a:off x="1130300" y="16710533"/>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120689</xdr:rowOff>
    </xdr:from>
    <xdr:to>
      <xdr:col>24</xdr:col>
      <xdr:colOff>114300</xdr:colOff>
      <xdr:row>95</xdr:row>
      <xdr:rowOff>50839</xdr:rowOff>
    </xdr:to>
    <xdr:sp macro="" textlink="">
      <xdr:nvSpPr>
        <xdr:cNvPr id="257" name="楕円 256"/>
        <xdr:cNvSpPr/>
      </xdr:nvSpPr>
      <xdr:spPr>
        <a:xfrm>
          <a:off x="4584700" y="162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143566</xdr:rowOff>
    </xdr:from>
    <xdr:ext cx="599010" cy="259045"/>
    <xdr:sp macro="" textlink="">
      <xdr:nvSpPr>
        <xdr:cNvPr id="258" name="扶助費該当値テキスト"/>
        <xdr:cNvSpPr txBox="1"/>
      </xdr:nvSpPr>
      <xdr:spPr>
        <a:xfrm>
          <a:off x="4686300" y="1608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98285</xdr:rowOff>
    </xdr:from>
    <xdr:to>
      <xdr:col>20</xdr:col>
      <xdr:colOff>38100</xdr:colOff>
      <xdr:row>97</xdr:row>
      <xdr:rowOff>28435</xdr:rowOff>
    </xdr:to>
    <xdr:sp macro="" textlink="">
      <xdr:nvSpPr>
        <xdr:cNvPr id="259" name="楕円 258"/>
        <xdr:cNvSpPr/>
      </xdr:nvSpPr>
      <xdr:spPr>
        <a:xfrm>
          <a:off x="3746500" y="165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44962</xdr:rowOff>
    </xdr:from>
    <xdr:ext cx="534377" cy="259045"/>
    <xdr:sp macro="" textlink="">
      <xdr:nvSpPr>
        <xdr:cNvPr id="260" name="テキスト ボックス 259"/>
        <xdr:cNvSpPr txBox="1"/>
      </xdr:nvSpPr>
      <xdr:spPr>
        <a:xfrm>
          <a:off x="3530111" y="1633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137567</xdr:rowOff>
    </xdr:from>
    <xdr:to>
      <xdr:col>15</xdr:col>
      <xdr:colOff>101600</xdr:colOff>
      <xdr:row>97</xdr:row>
      <xdr:rowOff>67717</xdr:rowOff>
    </xdr:to>
    <xdr:sp macro="" textlink="">
      <xdr:nvSpPr>
        <xdr:cNvPr id="261" name="楕円 260"/>
        <xdr:cNvSpPr/>
      </xdr:nvSpPr>
      <xdr:spPr>
        <a:xfrm>
          <a:off x="2857500" y="165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84244</xdr:rowOff>
    </xdr:from>
    <xdr:ext cx="534377" cy="259045"/>
    <xdr:sp macro="" textlink="">
      <xdr:nvSpPr>
        <xdr:cNvPr id="262" name="テキスト ボックス 261"/>
        <xdr:cNvSpPr txBox="1"/>
      </xdr:nvSpPr>
      <xdr:spPr>
        <a:xfrm>
          <a:off x="2641111" y="163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29083</xdr:rowOff>
    </xdr:from>
    <xdr:to>
      <xdr:col>10</xdr:col>
      <xdr:colOff>165100</xdr:colOff>
      <xdr:row>97</xdr:row>
      <xdr:rowOff>130683</xdr:rowOff>
    </xdr:to>
    <xdr:sp macro="" textlink="">
      <xdr:nvSpPr>
        <xdr:cNvPr id="263" name="楕円 262"/>
        <xdr:cNvSpPr/>
      </xdr:nvSpPr>
      <xdr:spPr>
        <a:xfrm>
          <a:off x="1968500" y="166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147210</xdr:rowOff>
    </xdr:from>
    <xdr:ext cx="534377" cy="259045"/>
    <xdr:sp macro="" textlink="">
      <xdr:nvSpPr>
        <xdr:cNvPr id="264" name="テキスト ボックス 263"/>
        <xdr:cNvSpPr txBox="1"/>
      </xdr:nvSpPr>
      <xdr:spPr>
        <a:xfrm>
          <a:off x="1752111" y="164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69723</xdr:rowOff>
    </xdr:from>
    <xdr:to>
      <xdr:col>6</xdr:col>
      <xdr:colOff>38100</xdr:colOff>
      <xdr:row>97</xdr:row>
      <xdr:rowOff>171323</xdr:rowOff>
    </xdr:to>
    <xdr:sp macro="" textlink="">
      <xdr:nvSpPr>
        <xdr:cNvPr id="265" name="楕円 264"/>
        <xdr:cNvSpPr/>
      </xdr:nvSpPr>
      <xdr:spPr>
        <a:xfrm>
          <a:off x="1079500" y="167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16400</xdr:rowOff>
    </xdr:from>
    <xdr:ext cx="534377" cy="259045"/>
    <xdr:sp macro="" textlink="">
      <xdr:nvSpPr>
        <xdr:cNvPr id="266" name="テキスト ボックス 265"/>
        <xdr:cNvSpPr txBox="1"/>
      </xdr:nvSpPr>
      <xdr:spPr>
        <a:xfrm>
          <a:off x="863111" y="1647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102461</xdr:rowOff>
    </xdr:from>
    <xdr:to>
      <xdr:col>54</xdr:col>
      <xdr:colOff>189865</xdr:colOff>
      <xdr:row>37</xdr:row>
      <xdr:rowOff>167978</xdr:rowOff>
    </xdr:to>
    <xdr:cxnSp macro="">
      <xdr:nvCxnSpPr>
        <xdr:cNvPr id="288" name="直線コネクタ 287"/>
        <xdr:cNvCxnSpPr/>
      </xdr:nvCxnSpPr>
      <xdr:spPr>
        <a:xfrm flipV="1">
          <a:off x="10475595" y="5931761"/>
          <a:ext cx="1270" cy="57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355</xdr:rowOff>
    </xdr:from>
    <xdr:ext cx="534377" cy="259045"/>
    <xdr:sp macro="" textlink="">
      <xdr:nvSpPr>
        <xdr:cNvPr id="289" name="補助費等最小値テキスト"/>
        <xdr:cNvSpPr txBox="1"/>
      </xdr:nvSpPr>
      <xdr:spPr>
        <a:xfrm>
          <a:off x="10528300" y="65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167978</xdr:rowOff>
    </xdr:from>
    <xdr:to>
      <xdr:col>55</xdr:col>
      <xdr:colOff>88900</xdr:colOff>
      <xdr:row>37</xdr:row>
      <xdr:rowOff>167978</xdr:rowOff>
    </xdr:to>
    <xdr:cxnSp macro="">
      <xdr:nvCxnSpPr>
        <xdr:cNvPr id="290" name="直線コネクタ 289"/>
        <xdr:cNvCxnSpPr/>
      </xdr:nvCxnSpPr>
      <xdr:spPr>
        <a:xfrm>
          <a:off x="10388600" y="651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49138</xdr:rowOff>
    </xdr:from>
    <xdr:ext cx="599010" cy="259045"/>
    <xdr:sp macro="" textlink="">
      <xdr:nvSpPr>
        <xdr:cNvPr id="291" name="補助費等最大値テキスト"/>
        <xdr:cNvSpPr txBox="1"/>
      </xdr:nvSpPr>
      <xdr:spPr>
        <a:xfrm>
          <a:off x="10528300" y="570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102461</xdr:rowOff>
    </xdr:from>
    <xdr:to>
      <xdr:col>55</xdr:col>
      <xdr:colOff>88900</xdr:colOff>
      <xdr:row>34</xdr:row>
      <xdr:rowOff>102461</xdr:rowOff>
    </xdr:to>
    <xdr:cxnSp macro="">
      <xdr:nvCxnSpPr>
        <xdr:cNvPr id="292" name="直線コネクタ 291"/>
        <xdr:cNvCxnSpPr/>
      </xdr:nvCxnSpPr>
      <xdr:spPr>
        <a:xfrm>
          <a:off x="10388600" y="59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34640</xdr:rowOff>
    </xdr:from>
    <xdr:to>
      <xdr:col>55</xdr:col>
      <xdr:colOff>0</xdr:colOff>
      <xdr:row>37</xdr:row>
      <xdr:rowOff>120068</xdr:rowOff>
    </xdr:to>
    <xdr:cxnSp macro="">
      <xdr:nvCxnSpPr>
        <xdr:cNvPr id="293" name="直線コネクタ 292"/>
        <xdr:cNvCxnSpPr/>
      </xdr:nvCxnSpPr>
      <xdr:spPr>
        <a:xfrm>
          <a:off x="9639300" y="5521040"/>
          <a:ext cx="838200" cy="94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85136</xdr:rowOff>
    </xdr:from>
    <xdr:ext cx="534377" cy="259045"/>
    <xdr:sp macro="" textlink="">
      <xdr:nvSpPr>
        <xdr:cNvPr id="294" name="補助費等平均値テキスト"/>
        <xdr:cNvSpPr txBox="1"/>
      </xdr:nvSpPr>
      <xdr:spPr>
        <a:xfrm>
          <a:off x="10528300" y="6085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62259</xdr:rowOff>
    </xdr:from>
    <xdr:to>
      <xdr:col>55</xdr:col>
      <xdr:colOff>50800</xdr:colOff>
      <xdr:row>36</xdr:row>
      <xdr:rowOff>163859</xdr:rowOff>
    </xdr:to>
    <xdr:sp macro="" textlink="">
      <xdr:nvSpPr>
        <xdr:cNvPr id="295" name="フローチャート: 判断 294"/>
        <xdr:cNvSpPr/>
      </xdr:nvSpPr>
      <xdr:spPr>
        <a:xfrm>
          <a:off x="104267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34640</xdr:rowOff>
    </xdr:from>
    <xdr:to>
      <xdr:col>50</xdr:col>
      <xdr:colOff>114300</xdr:colOff>
      <xdr:row>35</xdr:row>
      <xdr:rowOff>169647</xdr:rowOff>
    </xdr:to>
    <xdr:cxnSp macro="">
      <xdr:nvCxnSpPr>
        <xdr:cNvPr id="296" name="直線コネクタ 295"/>
        <xdr:cNvCxnSpPr/>
      </xdr:nvCxnSpPr>
      <xdr:spPr>
        <a:xfrm flipV="1">
          <a:off x="8750300" y="5521040"/>
          <a:ext cx="889000" cy="64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97248</xdr:rowOff>
    </xdr:from>
    <xdr:to>
      <xdr:col>50</xdr:col>
      <xdr:colOff>165100</xdr:colOff>
      <xdr:row>34</xdr:row>
      <xdr:rowOff>27398</xdr:rowOff>
    </xdr:to>
    <xdr:sp macro="" textlink="">
      <xdr:nvSpPr>
        <xdr:cNvPr id="297" name="フローチャート: 判断 296"/>
        <xdr:cNvSpPr/>
      </xdr:nvSpPr>
      <xdr:spPr>
        <a:xfrm>
          <a:off x="9588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18525</xdr:rowOff>
    </xdr:from>
    <xdr:ext cx="599010" cy="259045"/>
    <xdr:sp macro="" textlink="">
      <xdr:nvSpPr>
        <xdr:cNvPr id="298" name="テキスト ボックス 297"/>
        <xdr:cNvSpPr txBox="1"/>
      </xdr:nvSpPr>
      <xdr:spPr>
        <a:xfrm>
          <a:off x="9339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169647</xdr:rowOff>
    </xdr:from>
    <xdr:to>
      <xdr:col>45</xdr:col>
      <xdr:colOff>177800</xdr:colOff>
      <xdr:row>37</xdr:row>
      <xdr:rowOff>121855</xdr:rowOff>
    </xdr:to>
    <xdr:cxnSp macro="">
      <xdr:nvCxnSpPr>
        <xdr:cNvPr id="299" name="直線コネクタ 298"/>
        <xdr:cNvCxnSpPr/>
      </xdr:nvCxnSpPr>
      <xdr:spPr>
        <a:xfrm flipV="1">
          <a:off x="7861300" y="6170397"/>
          <a:ext cx="889000" cy="29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120360</xdr:rowOff>
    </xdr:from>
    <xdr:to>
      <xdr:col>46</xdr:col>
      <xdr:colOff>38100</xdr:colOff>
      <xdr:row>37</xdr:row>
      <xdr:rowOff>50510</xdr:rowOff>
    </xdr:to>
    <xdr:sp macro="" textlink="">
      <xdr:nvSpPr>
        <xdr:cNvPr id="300" name="フローチャート: 判断 299"/>
        <xdr:cNvSpPr/>
      </xdr:nvSpPr>
      <xdr:spPr>
        <a:xfrm>
          <a:off x="8699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41637</xdr:rowOff>
    </xdr:from>
    <xdr:ext cx="534377" cy="259045"/>
    <xdr:sp macro="" textlink="">
      <xdr:nvSpPr>
        <xdr:cNvPr id="301" name="テキスト ボックス 300"/>
        <xdr:cNvSpPr txBox="1"/>
      </xdr:nvSpPr>
      <xdr:spPr>
        <a:xfrm>
          <a:off x="8483111" y="63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121855</xdr:rowOff>
    </xdr:from>
    <xdr:to>
      <xdr:col>41</xdr:col>
      <xdr:colOff>50800</xdr:colOff>
      <xdr:row>37</xdr:row>
      <xdr:rowOff>166355</xdr:rowOff>
    </xdr:to>
    <xdr:cxnSp macro="">
      <xdr:nvCxnSpPr>
        <xdr:cNvPr id="302" name="直線コネクタ 301"/>
        <xdr:cNvCxnSpPr/>
      </xdr:nvCxnSpPr>
      <xdr:spPr>
        <a:xfrm flipV="1">
          <a:off x="6972300" y="6465505"/>
          <a:ext cx="8890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148958</xdr:rowOff>
    </xdr:from>
    <xdr:to>
      <xdr:col>41</xdr:col>
      <xdr:colOff>101600</xdr:colOff>
      <xdr:row>37</xdr:row>
      <xdr:rowOff>79108</xdr:rowOff>
    </xdr:to>
    <xdr:sp macro="" textlink="">
      <xdr:nvSpPr>
        <xdr:cNvPr id="303" name="フローチャート: 判断 302"/>
        <xdr:cNvSpPr/>
      </xdr:nvSpPr>
      <xdr:spPr>
        <a:xfrm>
          <a:off x="7810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95635</xdr:rowOff>
    </xdr:from>
    <xdr:ext cx="534377" cy="259045"/>
    <xdr:sp macro="" textlink="">
      <xdr:nvSpPr>
        <xdr:cNvPr id="304" name="テキスト ボックス 303"/>
        <xdr:cNvSpPr txBox="1"/>
      </xdr:nvSpPr>
      <xdr:spPr>
        <a:xfrm>
          <a:off x="7594111" y="60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162340</xdr:rowOff>
    </xdr:from>
    <xdr:to>
      <xdr:col>36</xdr:col>
      <xdr:colOff>165100</xdr:colOff>
      <xdr:row>37</xdr:row>
      <xdr:rowOff>92490</xdr:rowOff>
    </xdr:to>
    <xdr:sp macro="" textlink="">
      <xdr:nvSpPr>
        <xdr:cNvPr id="305" name="フローチャート: 判断 304"/>
        <xdr:cNvSpPr/>
      </xdr:nvSpPr>
      <xdr:spPr>
        <a:xfrm>
          <a:off x="6921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109017</xdr:rowOff>
    </xdr:from>
    <xdr:ext cx="534377" cy="259045"/>
    <xdr:sp macro="" textlink="">
      <xdr:nvSpPr>
        <xdr:cNvPr id="306" name="テキスト ボックス 305"/>
        <xdr:cNvSpPr txBox="1"/>
      </xdr:nvSpPr>
      <xdr:spPr>
        <a:xfrm>
          <a:off x="6705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69268</xdr:rowOff>
    </xdr:from>
    <xdr:to>
      <xdr:col>55</xdr:col>
      <xdr:colOff>50800</xdr:colOff>
      <xdr:row>37</xdr:row>
      <xdr:rowOff>170868</xdr:rowOff>
    </xdr:to>
    <xdr:sp macro="" textlink="">
      <xdr:nvSpPr>
        <xdr:cNvPr id="312" name="楕円 311"/>
        <xdr:cNvSpPr/>
      </xdr:nvSpPr>
      <xdr:spPr>
        <a:xfrm>
          <a:off x="10426700" y="64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155645</xdr:rowOff>
    </xdr:from>
    <xdr:ext cx="534377" cy="259045"/>
    <xdr:sp macro="" textlink="">
      <xdr:nvSpPr>
        <xdr:cNvPr id="313" name="補助費等該当値テキスト"/>
        <xdr:cNvSpPr txBox="1"/>
      </xdr:nvSpPr>
      <xdr:spPr>
        <a:xfrm>
          <a:off x="10528300" y="63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155290</xdr:rowOff>
    </xdr:from>
    <xdr:to>
      <xdr:col>50</xdr:col>
      <xdr:colOff>165100</xdr:colOff>
      <xdr:row>32</xdr:row>
      <xdr:rowOff>85440</xdr:rowOff>
    </xdr:to>
    <xdr:sp macro="" textlink="">
      <xdr:nvSpPr>
        <xdr:cNvPr id="314" name="楕円 313"/>
        <xdr:cNvSpPr/>
      </xdr:nvSpPr>
      <xdr:spPr>
        <a:xfrm>
          <a:off x="9588500" y="54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101967</xdr:rowOff>
    </xdr:from>
    <xdr:ext cx="599010" cy="259045"/>
    <xdr:sp macro="" textlink="">
      <xdr:nvSpPr>
        <xdr:cNvPr id="315" name="テキスト ボックス 314"/>
        <xdr:cNvSpPr txBox="1"/>
      </xdr:nvSpPr>
      <xdr:spPr>
        <a:xfrm>
          <a:off x="9339795" y="524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118847</xdr:rowOff>
    </xdr:from>
    <xdr:to>
      <xdr:col>46</xdr:col>
      <xdr:colOff>38100</xdr:colOff>
      <xdr:row>36</xdr:row>
      <xdr:rowOff>48997</xdr:rowOff>
    </xdr:to>
    <xdr:sp macro="" textlink="">
      <xdr:nvSpPr>
        <xdr:cNvPr id="316" name="楕円 315"/>
        <xdr:cNvSpPr/>
      </xdr:nvSpPr>
      <xdr:spPr>
        <a:xfrm>
          <a:off x="8699500" y="61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65524</xdr:rowOff>
    </xdr:from>
    <xdr:ext cx="599010" cy="259045"/>
    <xdr:sp macro="" textlink="">
      <xdr:nvSpPr>
        <xdr:cNvPr id="317" name="テキスト ボックス 316"/>
        <xdr:cNvSpPr txBox="1"/>
      </xdr:nvSpPr>
      <xdr:spPr>
        <a:xfrm>
          <a:off x="8450795" y="589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71055</xdr:rowOff>
    </xdr:from>
    <xdr:to>
      <xdr:col>41</xdr:col>
      <xdr:colOff>101600</xdr:colOff>
      <xdr:row>38</xdr:row>
      <xdr:rowOff>1205</xdr:rowOff>
    </xdr:to>
    <xdr:sp macro="" textlink="">
      <xdr:nvSpPr>
        <xdr:cNvPr id="318" name="楕円 317"/>
        <xdr:cNvSpPr/>
      </xdr:nvSpPr>
      <xdr:spPr>
        <a:xfrm>
          <a:off x="7810500" y="64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163782</xdr:rowOff>
    </xdr:from>
    <xdr:ext cx="534377" cy="259045"/>
    <xdr:sp macro="" textlink="">
      <xdr:nvSpPr>
        <xdr:cNvPr id="319" name="テキスト ボックス 318"/>
        <xdr:cNvSpPr txBox="1"/>
      </xdr:nvSpPr>
      <xdr:spPr>
        <a:xfrm>
          <a:off x="7594111" y="65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115555</xdr:rowOff>
    </xdr:from>
    <xdr:to>
      <xdr:col>36</xdr:col>
      <xdr:colOff>165100</xdr:colOff>
      <xdr:row>38</xdr:row>
      <xdr:rowOff>45704</xdr:rowOff>
    </xdr:to>
    <xdr:sp macro="" textlink="">
      <xdr:nvSpPr>
        <xdr:cNvPr id="320" name="楕円 319"/>
        <xdr:cNvSpPr/>
      </xdr:nvSpPr>
      <xdr:spPr>
        <a:xfrm>
          <a:off x="6921500" y="64592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36832</xdr:rowOff>
    </xdr:from>
    <xdr:ext cx="534377" cy="259045"/>
    <xdr:sp macro="" textlink="">
      <xdr:nvSpPr>
        <xdr:cNvPr id="321" name="テキスト ボックス 320"/>
        <xdr:cNvSpPr txBox="1"/>
      </xdr:nvSpPr>
      <xdr:spPr>
        <a:xfrm>
          <a:off x="6705111" y="65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5" name="直線コネクタ 344"/>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6"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7" name="直線コネクタ 346"/>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48"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49" name="直線コネクタ 348"/>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79518</xdr:rowOff>
    </xdr:from>
    <xdr:to>
      <xdr:col>55</xdr:col>
      <xdr:colOff>0</xdr:colOff>
      <xdr:row>54</xdr:row>
      <xdr:rowOff>125930</xdr:rowOff>
    </xdr:to>
    <xdr:cxnSp macro="">
      <xdr:nvCxnSpPr>
        <xdr:cNvPr id="350" name="直線コネクタ 349"/>
        <xdr:cNvCxnSpPr/>
      </xdr:nvCxnSpPr>
      <xdr:spPr>
        <a:xfrm flipV="1">
          <a:off x="9639300" y="9337818"/>
          <a:ext cx="838200" cy="4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1"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2" name="フローチャート: 判断 351"/>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125930</xdr:rowOff>
    </xdr:from>
    <xdr:to>
      <xdr:col>50</xdr:col>
      <xdr:colOff>114300</xdr:colOff>
      <xdr:row>54</xdr:row>
      <xdr:rowOff>157996</xdr:rowOff>
    </xdr:to>
    <xdr:cxnSp macro="">
      <xdr:nvCxnSpPr>
        <xdr:cNvPr id="353" name="直線コネクタ 352"/>
        <xdr:cNvCxnSpPr/>
      </xdr:nvCxnSpPr>
      <xdr:spPr>
        <a:xfrm flipV="1">
          <a:off x="8750300" y="9384230"/>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4" name="フローチャート: 判断 353"/>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5" name="テキスト ボックス 354"/>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72354</xdr:rowOff>
    </xdr:from>
    <xdr:to>
      <xdr:col>45</xdr:col>
      <xdr:colOff>177800</xdr:colOff>
      <xdr:row>54</xdr:row>
      <xdr:rowOff>157996</xdr:rowOff>
    </xdr:to>
    <xdr:cxnSp macro="">
      <xdr:nvCxnSpPr>
        <xdr:cNvPr id="356" name="直線コネクタ 355"/>
        <xdr:cNvCxnSpPr/>
      </xdr:nvCxnSpPr>
      <xdr:spPr>
        <a:xfrm>
          <a:off x="7861300" y="9330654"/>
          <a:ext cx="889000" cy="8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7" name="フローチャート: 判断 356"/>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58" name="テキスト ボックス 357"/>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72354</xdr:rowOff>
    </xdr:from>
    <xdr:to>
      <xdr:col>41</xdr:col>
      <xdr:colOff>50800</xdr:colOff>
      <xdr:row>55</xdr:row>
      <xdr:rowOff>23701</xdr:rowOff>
    </xdr:to>
    <xdr:cxnSp macro="">
      <xdr:nvCxnSpPr>
        <xdr:cNvPr id="359" name="直線コネクタ 358"/>
        <xdr:cNvCxnSpPr/>
      </xdr:nvCxnSpPr>
      <xdr:spPr>
        <a:xfrm flipV="1">
          <a:off x="6972300" y="9330654"/>
          <a:ext cx="889000" cy="1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0" name="フローチャート: 判断 359"/>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1" name="テキスト ボックス 360"/>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2" name="フローチャート: 判断 361"/>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3" name="テキスト ボックス 362"/>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28718</xdr:rowOff>
    </xdr:from>
    <xdr:to>
      <xdr:col>55</xdr:col>
      <xdr:colOff>50800</xdr:colOff>
      <xdr:row>54</xdr:row>
      <xdr:rowOff>130318</xdr:rowOff>
    </xdr:to>
    <xdr:sp macro="" textlink="">
      <xdr:nvSpPr>
        <xdr:cNvPr id="369" name="楕円 368"/>
        <xdr:cNvSpPr/>
      </xdr:nvSpPr>
      <xdr:spPr>
        <a:xfrm>
          <a:off x="10426700" y="92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51595</xdr:rowOff>
    </xdr:from>
    <xdr:ext cx="599010" cy="259045"/>
    <xdr:sp macro="" textlink="">
      <xdr:nvSpPr>
        <xdr:cNvPr id="370" name="普通建設事業費該当値テキスト"/>
        <xdr:cNvSpPr txBox="1"/>
      </xdr:nvSpPr>
      <xdr:spPr>
        <a:xfrm>
          <a:off x="10528300" y="913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75130</xdr:rowOff>
    </xdr:from>
    <xdr:to>
      <xdr:col>50</xdr:col>
      <xdr:colOff>165100</xdr:colOff>
      <xdr:row>55</xdr:row>
      <xdr:rowOff>5280</xdr:rowOff>
    </xdr:to>
    <xdr:sp macro="" textlink="">
      <xdr:nvSpPr>
        <xdr:cNvPr id="371" name="楕円 370"/>
        <xdr:cNvSpPr/>
      </xdr:nvSpPr>
      <xdr:spPr>
        <a:xfrm>
          <a:off x="9588500" y="93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21807</xdr:rowOff>
    </xdr:from>
    <xdr:ext cx="599010" cy="259045"/>
    <xdr:sp macro="" textlink="">
      <xdr:nvSpPr>
        <xdr:cNvPr id="372" name="テキスト ボックス 371"/>
        <xdr:cNvSpPr txBox="1"/>
      </xdr:nvSpPr>
      <xdr:spPr>
        <a:xfrm>
          <a:off x="9339795" y="910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107196</xdr:rowOff>
    </xdr:from>
    <xdr:to>
      <xdr:col>46</xdr:col>
      <xdr:colOff>38100</xdr:colOff>
      <xdr:row>55</xdr:row>
      <xdr:rowOff>37346</xdr:rowOff>
    </xdr:to>
    <xdr:sp macro="" textlink="">
      <xdr:nvSpPr>
        <xdr:cNvPr id="373" name="楕円 372"/>
        <xdr:cNvSpPr/>
      </xdr:nvSpPr>
      <xdr:spPr>
        <a:xfrm>
          <a:off x="8699500" y="93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53873</xdr:rowOff>
    </xdr:from>
    <xdr:ext cx="534377" cy="259045"/>
    <xdr:sp macro="" textlink="">
      <xdr:nvSpPr>
        <xdr:cNvPr id="374" name="テキスト ボックス 373"/>
        <xdr:cNvSpPr txBox="1"/>
      </xdr:nvSpPr>
      <xdr:spPr>
        <a:xfrm>
          <a:off x="8483111" y="914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21554</xdr:rowOff>
    </xdr:from>
    <xdr:to>
      <xdr:col>41</xdr:col>
      <xdr:colOff>101600</xdr:colOff>
      <xdr:row>54</xdr:row>
      <xdr:rowOff>123154</xdr:rowOff>
    </xdr:to>
    <xdr:sp macro="" textlink="">
      <xdr:nvSpPr>
        <xdr:cNvPr id="375" name="楕円 374"/>
        <xdr:cNvSpPr/>
      </xdr:nvSpPr>
      <xdr:spPr>
        <a:xfrm>
          <a:off x="7810500" y="92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139681</xdr:rowOff>
    </xdr:from>
    <xdr:ext cx="599010" cy="259045"/>
    <xdr:sp macro="" textlink="">
      <xdr:nvSpPr>
        <xdr:cNvPr id="376" name="テキスト ボックス 375"/>
        <xdr:cNvSpPr txBox="1"/>
      </xdr:nvSpPr>
      <xdr:spPr>
        <a:xfrm>
          <a:off x="7561795" y="905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144351</xdr:rowOff>
    </xdr:from>
    <xdr:to>
      <xdr:col>36</xdr:col>
      <xdr:colOff>165100</xdr:colOff>
      <xdr:row>55</xdr:row>
      <xdr:rowOff>74501</xdr:rowOff>
    </xdr:to>
    <xdr:sp macro="" textlink="">
      <xdr:nvSpPr>
        <xdr:cNvPr id="377" name="楕円 376"/>
        <xdr:cNvSpPr/>
      </xdr:nvSpPr>
      <xdr:spPr>
        <a:xfrm>
          <a:off x="6921500" y="94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91028</xdr:rowOff>
    </xdr:from>
    <xdr:ext cx="534377" cy="259045"/>
    <xdr:sp macro="" textlink="">
      <xdr:nvSpPr>
        <xdr:cNvPr id="378" name="テキスト ボックス 377"/>
        <xdr:cNvSpPr txBox="1"/>
      </xdr:nvSpPr>
      <xdr:spPr>
        <a:xfrm>
          <a:off x="6705111" y="91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2" name="直線コネクタ 401"/>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5"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6" name="直線コネクタ 405"/>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126911</xdr:rowOff>
    </xdr:from>
    <xdr:to>
      <xdr:col>55</xdr:col>
      <xdr:colOff>0</xdr:colOff>
      <xdr:row>77</xdr:row>
      <xdr:rowOff>126746</xdr:rowOff>
    </xdr:to>
    <xdr:cxnSp macro="">
      <xdr:nvCxnSpPr>
        <xdr:cNvPr id="407" name="直線コネクタ 406"/>
        <xdr:cNvCxnSpPr/>
      </xdr:nvCxnSpPr>
      <xdr:spPr>
        <a:xfrm>
          <a:off x="9639300" y="12814211"/>
          <a:ext cx="838200" cy="5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08" name="普通建設事業費 （ うち新規整備　）平均値テキスト"/>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09" name="フローチャート: 判断 408"/>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126911</xdr:rowOff>
    </xdr:from>
    <xdr:to>
      <xdr:col>50</xdr:col>
      <xdr:colOff>114300</xdr:colOff>
      <xdr:row>77</xdr:row>
      <xdr:rowOff>51460</xdr:rowOff>
    </xdr:to>
    <xdr:cxnSp macro="">
      <xdr:nvCxnSpPr>
        <xdr:cNvPr id="410" name="直線コネクタ 409"/>
        <xdr:cNvCxnSpPr/>
      </xdr:nvCxnSpPr>
      <xdr:spPr>
        <a:xfrm flipV="1">
          <a:off x="8750300" y="12814211"/>
          <a:ext cx="889000" cy="43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1" name="フローチャート: 判断 410"/>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2" name="テキスト ボックス 411"/>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51460</xdr:rowOff>
    </xdr:from>
    <xdr:to>
      <xdr:col>45</xdr:col>
      <xdr:colOff>177800</xdr:colOff>
      <xdr:row>77</xdr:row>
      <xdr:rowOff>167272</xdr:rowOff>
    </xdr:to>
    <xdr:cxnSp macro="">
      <xdr:nvCxnSpPr>
        <xdr:cNvPr id="413" name="直線コネクタ 412"/>
        <xdr:cNvCxnSpPr/>
      </xdr:nvCxnSpPr>
      <xdr:spPr>
        <a:xfrm flipV="1">
          <a:off x="7861300" y="13253110"/>
          <a:ext cx="889000" cy="1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4" name="フローチャート: 判断 413"/>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5" name="テキスト ボックス 414"/>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34646</xdr:rowOff>
    </xdr:from>
    <xdr:to>
      <xdr:col>41</xdr:col>
      <xdr:colOff>50800</xdr:colOff>
      <xdr:row>77</xdr:row>
      <xdr:rowOff>167272</xdr:rowOff>
    </xdr:to>
    <xdr:cxnSp macro="">
      <xdr:nvCxnSpPr>
        <xdr:cNvPr id="416" name="直線コネクタ 415"/>
        <xdr:cNvCxnSpPr/>
      </xdr:nvCxnSpPr>
      <xdr:spPr>
        <a:xfrm>
          <a:off x="6972300" y="13064846"/>
          <a:ext cx="889000" cy="30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7" name="フローチャート: 判断 416"/>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18" name="テキスト ボックス 417"/>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19" name="フローチャート: 判断 418"/>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0" name="テキスト ボックス 419"/>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75946</xdr:rowOff>
    </xdr:from>
    <xdr:to>
      <xdr:col>55</xdr:col>
      <xdr:colOff>50800</xdr:colOff>
      <xdr:row>78</xdr:row>
      <xdr:rowOff>6096</xdr:rowOff>
    </xdr:to>
    <xdr:sp macro="" textlink="">
      <xdr:nvSpPr>
        <xdr:cNvPr id="426" name="楕円 425"/>
        <xdr:cNvSpPr/>
      </xdr:nvSpPr>
      <xdr:spPr>
        <a:xfrm>
          <a:off x="10426700" y="132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98823</xdr:rowOff>
    </xdr:from>
    <xdr:ext cx="534377" cy="259045"/>
    <xdr:sp macro="" textlink="">
      <xdr:nvSpPr>
        <xdr:cNvPr id="427" name="普通建設事業費 （ うち新規整備　）該当値テキスト"/>
        <xdr:cNvSpPr txBox="1"/>
      </xdr:nvSpPr>
      <xdr:spPr>
        <a:xfrm>
          <a:off x="10528300" y="1312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76111</xdr:rowOff>
    </xdr:from>
    <xdr:to>
      <xdr:col>50</xdr:col>
      <xdr:colOff>165100</xdr:colOff>
      <xdr:row>75</xdr:row>
      <xdr:rowOff>6261</xdr:rowOff>
    </xdr:to>
    <xdr:sp macro="" textlink="">
      <xdr:nvSpPr>
        <xdr:cNvPr id="428" name="楕円 427"/>
        <xdr:cNvSpPr/>
      </xdr:nvSpPr>
      <xdr:spPr>
        <a:xfrm>
          <a:off x="9588500" y="127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22788</xdr:rowOff>
    </xdr:from>
    <xdr:ext cx="534377" cy="259045"/>
    <xdr:sp macro="" textlink="">
      <xdr:nvSpPr>
        <xdr:cNvPr id="429" name="テキスト ボックス 428"/>
        <xdr:cNvSpPr txBox="1"/>
      </xdr:nvSpPr>
      <xdr:spPr>
        <a:xfrm>
          <a:off x="9372111" y="125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660</xdr:rowOff>
    </xdr:from>
    <xdr:to>
      <xdr:col>46</xdr:col>
      <xdr:colOff>38100</xdr:colOff>
      <xdr:row>77</xdr:row>
      <xdr:rowOff>102260</xdr:rowOff>
    </xdr:to>
    <xdr:sp macro="" textlink="">
      <xdr:nvSpPr>
        <xdr:cNvPr id="430" name="楕円 429"/>
        <xdr:cNvSpPr/>
      </xdr:nvSpPr>
      <xdr:spPr>
        <a:xfrm>
          <a:off x="8699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118787</xdr:rowOff>
    </xdr:from>
    <xdr:ext cx="534377" cy="259045"/>
    <xdr:sp macro="" textlink="">
      <xdr:nvSpPr>
        <xdr:cNvPr id="431" name="テキスト ボックス 430"/>
        <xdr:cNvSpPr txBox="1"/>
      </xdr:nvSpPr>
      <xdr:spPr>
        <a:xfrm>
          <a:off x="8483111" y="129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116472</xdr:rowOff>
    </xdr:from>
    <xdr:to>
      <xdr:col>41</xdr:col>
      <xdr:colOff>101600</xdr:colOff>
      <xdr:row>78</xdr:row>
      <xdr:rowOff>46622</xdr:rowOff>
    </xdr:to>
    <xdr:sp macro="" textlink="">
      <xdr:nvSpPr>
        <xdr:cNvPr id="432" name="楕円 431"/>
        <xdr:cNvSpPr/>
      </xdr:nvSpPr>
      <xdr:spPr>
        <a:xfrm>
          <a:off x="7810500" y="133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37749</xdr:rowOff>
    </xdr:from>
    <xdr:ext cx="534377" cy="259045"/>
    <xdr:sp macro="" textlink="">
      <xdr:nvSpPr>
        <xdr:cNvPr id="433" name="テキスト ボックス 432"/>
        <xdr:cNvSpPr txBox="1"/>
      </xdr:nvSpPr>
      <xdr:spPr>
        <a:xfrm>
          <a:off x="7594111" y="1341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155296</xdr:rowOff>
    </xdr:from>
    <xdr:to>
      <xdr:col>36</xdr:col>
      <xdr:colOff>165100</xdr:colOff>
      <xdr:row>76</xdr:row>
      <xdr:rowOff>85446</xdr:rowOff>
    </xdr:to>
    <xdr:sp macro="" textlink="">
      <xdr:nvSpPr>
        <xdr:cNvPr id="434" name="楕円 433"/>
        <xdr:cNvSpPr/>
      </xdr:nvSpPr>
      <xdr:spPr>
        <a:xfrm>
          <a:off x="6921500" y="130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101973</xdr:rowOff>
    </xdr:from>
    <xdr:ext cx="534377" cy="259045"/>
    <xdr:sp macro="" textlink="">
      <xdr:nvSpPr>
        <xdr:cNvPr id="435" name="テキスト ボックス 434"/>
        <xdr:cNvSpPr txBox="1"/>
      </xdr:nvSpPr>
      <xdr:spPr>
        <a:xfrm>
          <a:off x="6705111" y="127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59" name="直線コネクタ 458"/>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0"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1" name="直線コネクタ 460"/>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2"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3" name="直線コネクタ 462"/>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14633</xdr:rowOff>
    </xdr:from>
    <xdr:to>
      <xdr:col>55</xdr:col>
      <xdr:colOff>0</xdr:colOff>
      <xdr:row>98</xdr:row>
      <xdr:rowOff>15616</xdr:rowOff>
    </xdr:to>
    <xdr:cxnSp macro="">
      <xdr:nvCxnSpPr>
        <xdr:cNvPr id="464" name="直線コネクタ 463"/>
        <xdr:cNvCxnSpPr/>
      </xdr:nvCxnSpPr>
      <xdr:spPr>
        <a:xfrm flipV="1">
          <a:off x="9639300" y="16473833"/>
          <a:ext cx="838200" cy="3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5"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6" name="フローチャート: 判断 465"/>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137818</xdr:rowOff>
    </xdr:from>
    <xdr:to>
      <xdr:col>50</xdr:col>
      <xdr:colOff>114300</xdr:colOff>
      <xdr:row>98</xdr:row>
      <xdr:rowOff>15616</xdr:rowOff>
    </xdr:to>
    <xdr:cxnSp macro="">
      <xdr:nvCxnSpPr>
        <xdr:cNvPr id="467" name="直線コネクタ 466"/>
        <xdr:cNvCxnSpPr/>
      </xdr:nvCxnSpPr>
      <xdr:spPr>
        <a:xfrm>
          <a:off x="8750300" y="16597018"/>
          <a:ext cx="889000" cy="2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68" name="フローチャート: 判断 467"/>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69" name="テキスト ボックス 468"/>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137818</xdr:rowOff>
    </xdr:from>
    <xdr:to>
      <xdr:col>45</xdr:col>
      <xdr:colOff>177800</xdr:colOff>
      <xdr:row>97</xdr:row>
      <xdr:rowOff>7150</xdr:rowOff>
    </xdr:to>
    <xdr:cxnSp macro="">
      <xdr:nvCxnSpPr>
        <xdr:cNvPr id="470" name="直線コネクタ 469"/>
        <xdr:cNvCxnSpPr/>
      </xdr:nvCxnSpPr>
      <xdr:spPr>
        <a:xfrm flipV="1">
          <a:off x="7861300" y="16597018"/>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1" name="フローチャート: 判断 470"/>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2" name="テキスト ボックス 471"/>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7150</xdr:rowOff>
    </xdr:from>
    <xdr:to>
      <xdr:col>41</xdr:col>
      <xdr:colOff>50800</xdr:colOff>
      <xdr:row>97</xdr:row>
      <xdr:rowOff>74679</xdr:rowOff>
    </xdr:to>
    <xdr:cxnSp macro="">
      <xdr:nvCxnSpPr>
        <xdr:cNvPr id="473" name="直線コネクタ 472"/>
        <xdr:cNvCxnSpPr/>
      </xdr:nvCxnSpPr>
      <xdr:spPr>
        <a:xfrm flipV="1">
          <a:off x="6972300" y="16637800"/>
          <a:ext cx="8890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4" name="フローチャート: 判断 473"/>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5" name="テキスト ボックス 474"/>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6" name="フローチャート: 判断 475"/>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7" name="テキスト ボックス 476"/>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135283</xdr:rowOff>
    </xdr:from>
    <xdr:to>
      <xdr:col>55</xdr:col>
      <xdr:colOff>50800</xdr:colOff>
      <xdr:row>96</xdr:row>
      <xdr:rowOff>65433</xdr:rowOff>
    </xdr:to>
    <xdr:sp macro="" textlink="">
      <xdr:nvSpPr>
        <xdr:cNvPr id="483" name="楕円 482"/>
        <xdr:cNvSpPr/>
      </xdr:nvSpPr>
      <xdr:spPr>
        <a:xfrm>
          <a:off x="10426700" y="164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158160</xdr:rowOff>
    </xdr:from>
    <xdr:ext cx="534377" cy="259045"/>
    <xdr:sp macro="" textlink="">
      <xdr:nvSpPr>
        <xdr:cNvPr id="484" name="普通建設事業費 （ うち更新整備　）該当値テキスト"/>
        <xdr:cNvSpPr txBox="1"/>
      </xdr:nvSpPr>
      <xdr:spPr>
        <a:xfrm>
          <a:off x="10528300" y="1627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136266</xdr:rowOff>
    </xdr:from>
    <xdr:to>
      <xdr:col>50</xdr:col>
      <xdr:colOff>165100</xdr:colOff>
      <xdr:row>98</xdr:row>
      <xdr:rowOff>66416</xdr:rowOff>
    </xdr:to>
    <xdr:sp macro="" textlink="">
      <xdr:nvSpPr>
        <xdr:cNvPr id="485" name="楕円 484"/>
        <xdr:cNvSpPr/>
      </xdr:nvSpPr>
      <xdr:spPr>
        <a:xfrm>
          <a:off x="9588500" y="167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57543</xdr:rowOff>
    </xdr:from>
    <xdr:ext cx="534377" cy="259045"/>
    <xdr:sp macro="" textlink="">
      <xdr:nvSpPr>
        <xdr:cNvPr id="486" name="テキスト ボックス 485"/>
        <xdr:cNvSpPr txBox="1"/>
      </xdr:nvSpPr>
      <xdr:spPr>
        <a:xfrm>
          <a:off x="9372111" y="168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87018</xdr:rowOff>
    </xdr:from>
    <xdr:to>
      <xdr:col>46</xdr:col>
      <xdr:colOff>38100</xdr:colOff>
      <xdr:row>97</xdr:row>
      <xdr:rowOff>17168</xdr:rowOff>
    </xdr:to>
    <xdr:sp macro="" textlink="">
      <xdr:nvSpPr>
        <xdr:cNvPr id="487" name="楕円 486"/>
        <xdr:cNvSpPr/>
      </xdr:nvSpPr>
      <xdr:spPr>
        <a:xfrm>
          <a:off x="8699500" y="165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33695</xdr:rowOff>
    </xdr:from>
    <xdr:ext cx="534377" cy="259045"/>
    <xdr:sp macro="" textlink="">
      <xdr:nvSpPr>
        <xdr:cNvPr id="488" name="テキスト ボックス 487"/>
        <xdr:cNvSpPr txBox="1"/>
      </xdr:nvSpPr>
      <xdr:spPr>
        <a:xfrm>
          <a:off x="8483111" y="163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127800</xdr:rowOff>
    </xdr:from>
    <xdr:to>
      <xdr:col>41</xdr:col>
      <xdr:colOff>101600</xdr:colOff>
      <xdr:row>97</xdr:row>
      <xdr:rowOff>57950</xdr:rowOff>
    </xdr:to>
    <xdr:sp macro="" textlink="">
      <xdr:nvSpPr>
        <xdr:cNvPr id="489" name="楕円 488"/>
        <xdr:cNvSpPr/>
      </xdr:nvSpPr>
      <xdr:spPr>
        <a:xfrm>
          <a:off x="7810500" y="165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74477</xdr:rowOff>
    </xdr:from>
    <xdr:ext cx="534377" cy="259045"/>
    <xdr:sp macro="" textlink="">
      <xdr:nvSpPr>
        <xdr:cNvPr id="490" name="テキスト ボックス 489"/>
        <xdr:cNvSpPr txBox="1"/>
      </xdr:nvSpPr>
      <xdr:spPr>
        <a:xfrm>
          <a:off x="7594111" y="163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23879</xdr:rowOff>
    </xdr:from>
    <xdr:to>
      <xdr:col>36</xdr:col>
      <xdr:colOff>165100</xdr:colOff>
      <xdr:row>97</xdr:row>
      <xdr:rowOff>125479</xdr:rowOff>
    </xdr:to>
    <xdr:sp macro="" textlink="">
      <xdr:nvSpPr>
        <xdr:cNvPr id="491" name="楕円 490"/>
        <xdr:cNvSpPr/>
      </xdr:nvSpPr>
      <xdr:spPr>
        <a:xfrm>
          <a:off x="6921500" y="166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142006</xdr:rowOff>
    </xdr:from>
    <xdr:ext cx="534377" cy="259045"/>
    <xdr:sp macro="" textlink="">
      <xdr:nvSpPr>
        <xdr:cNvPr id="492" name="テキスト ボックス 491"/>
        <xdr:cNvSpPr txBox="1"/>
      </xdr:nvSpPr>
      <xdr:spPr>
        <a:xfrm>
          <a:off x="6705111" y="164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18" name="直線コネクタ 517"/>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1"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2" name="直線コネクタ 521"/>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39</xdr:row>
      <xdr:rowOff>97605</xdr:rowOff>
    </xdr:to>
    <xdr:cxnSp macro="">
      <xdr:nvCxnSpPr>
        <xdr:cNvPr id="523" name="直線コネクタ 522"/>
        <xdr:cNvCxnSpPr/>
      </xdr:nvCxnSpPr>
      <xdr:spPr>
        <a:xfrm>
          <a:off x="15481300" y="6654800"/>
          <a:ext cx="838200" cy="1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4"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5" name="フローチャート: 判断 524"/>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39</xdr:row>
      <xdr:rowOff>37059</xdr:rowOff>
    </xdr:to>
    <xdr:cxnSp macro="">
      <xdr:nvCxnSpPr>
        <xdr:cNvPr id="526" name="直線コネクタ 525"/>
        <xdr:cNvCxnSpPr/>
      </xdr:nvCxnSpPr>
      <xdr:spPr>
        <a:xfrm flipV="1">
          <a:off x="14592300" y="6654800"/>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7" name="フローチャート: 判断 526"/>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28" name="テキスト ボックス 527"/>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37059</xdr:rowOff>
    </xdr:from>
    <xdr:to>
      <xdr:col>76</xdr:col>
      <xdr:colOff>114300</xdr:colOff>
      <xdr:row>39</xdr:row>
      <xdr:rowOff>97540</xdr:rowOff>
    </xdr:to>
    <xdr:cxnSp macro="">
      <xdr:nvCxnSpPr>
        <xdr:cNvPr id="529" name="直線コネクタ 528"/>
        <xdr:cNvCxnSpPr/>
      </xdr:nvCxnSpPr>
      <xdr:spPr>
        <a:xfrm flipV="1">
          <a:off x="13703300" y="6723609"/>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0" name="フローチャート: 判断 529"/>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1" name="テキスト ボックス 530"/>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90388</xdr:rowOff>
    </xdr:from>
    <xdr:to>
      <xdr:col>71</xdr:col>
      <xdr:colOff>177800</xdr:colOff>
      <xdr:row>39</xdr:row>
      <xdr:rowOff>97540</xdr:rowOff>
    </xdr:to>
    <xdr:cxnSp macro="">
      <xdr:nvCxnSpPr>
        <xdr:cNvPr id="532" name="直線コネクタ 531"/>
        <xdr:cNvCxnSpPr/>
      </xdr:nvCxnSpPr>
      <xdr:spPr>
        <a:xfrm>
          <a:off x="12814300" y="6776938"/>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3" name="フローチャート: 判断 532"/>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4" name="テキスト ボックス 533"/>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5" name="フローチャート: 判断 534"/>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6" name="テキスト ボックス 535"/>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46805</xdr:rowOff>
    </xdr:from>
    <xdr:to>
      <xdr:col>85</xdr:col>
      <xdr:colOff>177800</xdr:colOff>
      <xdr:row>39</xdr:row>
      <xdr:rowOff>148405</xdr:rowOff>
    </xdr:to>
    <xdr:sp macro="" textlink="">
      <xdr:nvSpPr>
        <xdr:cNvPr id="542" name="楕円 541"/>
        <xdr:cNvSpPr/>
      </xdr:nvSpPr>
      <xdr:spPr>
        <a:xfrm>
          <a:off x="16268700" y="67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133182</xdr:rowOff>
    </xdr:from>
    <xdr:ext cx="313932" cy="259045"/>
    <xdr:sp macro="" textlink="">
      <xdr:nvSpPr>
        <xdr:cNvPr id="543" name="災害復旧事業費該当値テキスト"/>
        <xdr:cNvSpPr txBox="1"/>
      </xdr:nvSpPr>
      <xdr:spPr>
        <a:xfrm>
          <a:off x="16370300" y="6648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10177</xdr:rowOff>
    </xdr:from>
    <xdr:ext cx="469744" cy="259045"/>
    <xdr:sp macro="" textlink="">
      <xdr:nvSpPr>
        <xdr:cNvPr id="545" name="テキスト ボックス 544"/>
        <xdr:cNvSpPr txBox="1"/>
      </xdr:nvSpPr>
      <xdr:spPr>
        <a:xfrm>
          <a:off x="15246428"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157709</xdr:rowOff>
    </xdr:from>
    <xdr:to>
      <xdr:col>76</xdr:col>
      <xdr:colOff>165100</xdr:colOff>
      <xdr:row>39</xdr:row>
      <xdr:rowOff>87859</xdr:rowOff>
    </xdr:to>
    <xdr:sp macro="" textlink="">
      <xdr:nvSpPr>
        <xdr:cNvPr id="546" name="楕円 545"/>
        <xdr:cNvSpPr/>
      </xdr:nvSpPr>
      <xdr:spPr>
        <a:xfrm>
          <a:off x="14541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78986</xdr:rowOff>
    </xdr:from>
    <xdr:ext cx="469744" cy="259045"/>
    <xdr:sp macro="" textlink="">
      <xdr:nvSpPr>
        <xdr:cNvPr id="547" name="テキスト ボックス 546"/>
        <xdr:cNvSpPr txBox="1"/>
      </xdr:nvSpPr>
      <xdr:spPr>
        <a:xfrm>
          <a:off x="14357428" y="676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46740</xdr:rowOff>
    </xdr:from>
    <xdr:to>
      <xdr:col>72</xdr:col>
      <xdr:colOff>38100</xdr:colOff>
      <xdr:row>39</xdr:row>
      <xdr:rowOff>148340</xdr:rowOff>
    </xdr:to>
    <xdr:sp macro="" textlink="">
      <xdr:nvSpPr>
        <xdr:cNvPr id="548" name="楕円 547"/>
        <xdr:cNvSpPr/>
      </xdr:nvSpPr>
      <xdr:spPr>
        <a:xfrm>
          <a:off x="13652500" y="67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139467</xdr:rowOff>
    </xdr:from>
    <xdr:ext cx="313932" cy="259045"/>
    <xdr:sp macro="" textlink="">
      <xdr:nvSpPr>
        <xdr:cNvPr id="549" name="テキスト ボックス 548"/>
        <xdr:cNvSpPr txBox="1"/>
      </xdr:nvSpPr>
      <xdr:spPr>
        <a:xfrm>
          <a:off x="13546333" y="6826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39588</xdr:rowOff>
    </xdr:from>
    <xdr:to>
      <xdr:col>67</xdr:col>
      <xdr:colOff>101600</xdr:colOff>
      <xdr:row>39</xdr:row>
      <xdr:rowOff>141188</xdr:rowOff>
    </xdr:to>
    <xdr:sp macro="" textlink="">
      <xdr:nvSpPr>
        <xdr:cNvPr id="550" name="楕円 549"/>
        <xdr:cNvSpPr/>
      </xdr:nvSpPr>
      <xdr:spPr>
        <a:xfrm>
          <a:off x="12763500" y="67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132315</xdr:rowOff>
    </xdr:from>
    <xdr:ext cx="378565" cy="259045"/>
    <xdr:sp macro="" textlink="">
      <xdr:nvSpPr>
        <xdr:cNvPr id="551" name="テキスト ボックス 550"/>
        <xdr:cNvSpPr txBox="1"/>
      </xdr:nvSpPr>
      <xdr:spPr>
        <a:xfrm>
          <a:off x="12625017" y="6818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4" name="直線コネクタ 623"/>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5"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6" name="直線コネクタ 625"/>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7"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8" name="直線コネクタ 627"/>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76212</xdr:rowOff>
    </xdr:from>
    <xdr:to>
      <xdr:col>85</xdr:col>
      <xdr:colOff>127000</xdr:colOff>
      <xdr:row>75</xdr:row>
      <xdr:rowOff>137261</xdr:rowOff>
    </xdr:to>
    <xdr:cxnSp macro="">
      <xdr:nvCxnSpPr>
        <xdr:cNvPr id="629" name="直線コネクタ 628"/>
        <xdr:cNvCxnSpPr/>
      </xdr:nvCxnSpPr>
      <xdr:spPr>
        <a:xfrm flipV="1">
          <a:off x="15481300" y="12934962"/>
          <a:ext cx="838200" cy="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0"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1" name="フローチャート: 判断 630"/>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137261</xdr:rowOff>
    </xdr:from>
    <xdr:to>
      <xdr:col>81</xdr:col>
      <xdr:colOff>50800</xdr:colOff>
      <xdr:row>76</xdr:row>
      <xdr:rowOff>14515</xdr:rowOff>
    </xdr:to>
    <xdr:cxnSp macro="">
      <xdr:nvCxnSpPr>
        <xdr:cNvPr id="632" name="直線コネクタ 631"/>
        <xdr:cNvCxnSpPr/>
      </xdr:nvCxnSpPr>
      <xdr:spPr>
        <a:xfrm flipV="1">
          <a:off x="14592300" y="12996011"/>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3" name="フローチャート: 判断 632"/>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4" name="テキスト ボックス 633"/>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14515</xdr:rowOff>
    </xdr:from>
    <xdr:to>
      <xdr:col>76</xdr:col>
      <xdr:colOff>114300</xdr:colOff>
      <xdr:row>76</xdr:row>
      <xdr:rowOff>50088</xdr:rowOff>
    </xdr:to>
    <xdr:cxnSp macro="">
      <xdr:nvCxnSpPr>
        <xdr:cNvPr id="635" name="直線コネクタ 634"/>
        <xdr:cNvCxnSpPr/>
      </xdr:nvCxnSpPr>
      <xdr:spPr>
        <a:xfrm flipV="1">
          <a:off x="13703300" y="13044715"/>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6" name="フローチャート: 判断 635"/>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7" name="テキスト ボックス 636"/>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50088</xdr:rowOff>
    </xdr:from>
    <xdr:to>
      <xdr:col>71</xdr:col>
      <xdr:colOff>177800</xdr:colOff>
      <xdr:row>76</xdr:row>
      <xdr:rowOff>88697</xdr:rowOff>
    </xdr:to>
    <xdr:cxnSp macro="">
      <xdr:nvCxnSpPr>
        <xdr:cNvPr id="638" name="直線コネクタ 637"/>
        <xdr:cNvCxnSpPr/>
      </xdr:nvCxnSpPr>
      <xdr:spPr>
        <a:xfrm flipV="1">
          <a:off x="12814300" y="1308028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39" name="フローチャート: 判断 638"/>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0" name="テキスト ボックス 639"/>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1" name="フローチャート: 判断 640"/>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2" name="テキスト ボックス 641"/>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25412</xdr:rowOff>
    </xdr:from>
    <xdr:to>
      <xdr:col>85</xdr:col>
      <xdr:colOff>177800</xdr:colOff>
      <xdr:row>75</xdr:row>
      <xdr:rowOff>127012</xdr:rowOff>
    </xdr:to>
    <xdr:sp macro="" textlink="">
      <xdr:nvSpPr>
        <xdr:cNvPr id="648" name="楕円 647"/>
        <xdr:cNvSpPr/>
      </xdr:nvSpPr>
      <xdr:spPr>
        <a:xfrm>
          <a:off x="16268700" y="12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3839</xdr:rowOff>
    </xdr:from>
    <xdr:ext cx="534377" cy="259045"/>
    <xdr:sp macro="" textlink="">
      <xdr:nvSpPr>
        <xdr:cNvPr id="649" name="公債費該当値テキスト"/>
        <xdr:cNvSpPr txBox="1"/>
      </xdr:nvSpPr>
      <xdr:spPr>
        <a:xfrm>
          <a:off x="16370300" y="128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86461</xdr:rowOff>
    </xdr:from>
    <xdr:to>
      <xdr:col>81</xdr:col>
      <xdr:colOff>101600</xdr:colOff>
      <xdr:row>76</xdr:row>
      <xdr:rowOff>16611</xdr:rowOff>
    </xdr:to>
    <xdr:sp macro="" textlink="">
      <xdr:nvSpPr>
        <xdr:cNvPr id="650" name="楕円 649"/>
        <xdr:cNvSpPr/>
      </xdr:nvSpPr>
      <xdr:spPr>
        <a:xfrm>
          <a:off x="15430500" y="129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7738</xdr:rowOff>
    </xdr:from>
    <xdr:ext cx="534377" cy="259045"/>
    <xdr:sp macro="" textlink="">
      <xdr:nvSpPr>
        <xdr:cNvPr id="651" name="テキスト ボックス 650"/>
        <xdr:cNvSpPr txBox="1"/>
      </xdr:nvSpPr>
      <xdr:spPr>
        <a:xfrm>
          <a:off x="15214111" y="1303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135166</xdr:rowOff>
    </xdr:from>
    <xdr:to>
      <xdr:col>76</xdr:col>
      <xdr:colOff>165100</xdr:colOff>
      <xdr:row>76</xdr:row>
      <xdr:rowOff>65317</xdr:rowOff>
    </xdr:to>
    <xdr:sp macro="" textlink="">
      <xdr:nvSpPr>
        <xdr:cNvPr id="652" name="楕円 651"/>
        <xdr:cNvSpPr/>
      </xdr:nvSpPr>
      <xdr:spPr>
        <a:xfrm>
          <a:off x="14541500" y="12993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56442</xdr:rowOff>
    </xdr:from>
    <xdr:ext cx="534377" cy="259045"/>
    <xdr:sp macro="" textlink="">
      <xdr:nvSpPr>
        <xdr:cNvPr id="653" name="テキスト ボックス 652"/>
        <xdr:cNvSpPr txBox="1"/>
      </xdr:nvSpPr>
      <xdr:spPr>
        <a:xfrm>
          <a:off x="14325111" y="1308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170738</xdr:rowOff>
    </xdr:from>
    <xdr:to>
      <xdr:col>72</xdr:col>
      <xdr:colOff>38100</xdr:colOff>
      <xdr:row>76</xdr:row>
      <xdr:rowOff>100888</xdr:rowOff>
    </xdr:to>
    <xdr:sp macro="" textlink="">
      <xdr:nvSpPr>
        <xdr:cNvPr id="654" name="楕円 653"/>
        <xdr:cNvSpPr/>
      </xdr:nvSpPr>
      <xdr:spPr>
        <a:xfrm>
          <a:off x="13652500" y="130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92015</xdr:rowOff>
    </xdr:from>
    <xdr:ext cx="534377" cy="259045"/>
    <xdr:sp macro="" textlink="">
      <xdr:nvSpPr>
        <xdr:cNvPr id="655" name="テキスト ボックス 654"/>
        <xdr:cNvSpPr txBox="1"/>
      </xdr:nvSpPr>
      <xdr:spPr>
        <a:xfrm>
          <a:off x="13436111" y="1312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37897</xdr:rowOff>
    </xdr:from>
    <xdr:to>
      <xdr:col>67</xdr:col>
      <xdr:colOff>101600</xdr:colOff>
      <xdr:row>76</xdr:row>
      <xdr:rowOff>139497</xdr:rowOff>
    </xdr:to>
    <xdr:sp macro="" textlink="">
      <xdr:nvSpPr>
        <xdr:cNvPr id="656" name="楕円 655"/>
        <xdr:cNvSpPr/>
      </xdr:nvSpPr>
      <xdr:spPr>
        <a:xfrm>
          <a:off x="12763500" y="130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130624</xdr:rowOff>
    </xdr:from>
    <xdr:ext cx="534377" cy="259045"/>
    <xdr:sp macro="" textlink="">
      <xdr:nvSpPr>
        <xdr:cNvPr id="657" name="テキスト ボックス 656"/>
        <xdr:cNvSpPr txBox="1"/>
      </xdr:nvSpPr>
      <xdr:spPr>
        <a:xfrm>
          <a:off x="12547111" y="131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1" name="直線コネクタ 680"/>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2"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3" name="直線コネクタ 682"/>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4"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5" name="直線コネクタ 684"/>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32689</xdr:rowOff>
    </xdr:from>
    <xdr:to>
      <xdr:col>85</xdr:col>
      <xdr:colOff>127000</xdr:colOff>
      <xdr:row>98</xdr:row>
      <xdr:rowOff>43408</xdr:rowOff>
    </xdr:to>
    <xdr:cxnSp macro="">
      <xdr:nvCxnSpPr>
        <xdr:cNvPr id="686" name="直線コネクタ 685"/>
        <xdr:cNvCxnSpPr/>
      </xdr:nvCxnSpPr>
      <xdr:spPr>
        <a:xfrm flipV="1">
          <a:off x="15481300" y="16663339"/>
          <a:ext cx="838200" cy="1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7" name="積立金平均値テキスト"/>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8" name="フローチャート: 判断 687"/>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43408</xdr:rowOff>
    </xdr:from>
    <xdr:to>
      <xdr:col>81</xdr:col>
      <xdr:colOff>50800</xdr:colOff>
      <xdr:row>98</xdr:row>
      <xdr:rowOff>126606</xdr:rowOff>
    </xdr:to>
    <xdr:cxnSp macro="">
      <xdr:nvCxnSpPr>
        <xdr:cNvPr id="689" name="直線コネクタ 688"/>
        <xdr:cNvCxnSpPr/>
      </xdr:nvCxnSpPr>
      <xdr:spPr>
        <a:xfrm flipV="1">
          <a:off x="14592300" y="16845508"/>
          <a:ext cx="889000" cy="8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0" name="フローチャート: 判断 689"/>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1" name="テキスト ボックス 690"/>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104254</xdr:rowOff>
    </xdr:from>
    <xdr:to>
      <xdr:col>76</xdr:col>
      <xdr:colOff>114300</xdr:colOff>
      <xdr:row>98</xdr:row>
      <xdr:rowOff>126606</xdr:rowOff>
    </xdr:to>
    <xdr:cxnSp macro="">
      <xdr:nvCxnSpPr>
        <xdr:cNvPr id="692" name="直線コネクタ 691"/>
        <xdr:cNvCxnSpPr/>
      </xdr:nvCxnSpPr>
      <xdr:spPr>
        <a:xfrm>
          <a:off x="13703300" y="16906354"/>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3" name="フローチャート: 判断 692"/>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4" name="テキスト ボックス 693"/>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104254</xdr:rowOff>
    </xdr:from>
    <xdr:to>
      <xdr:col>71</xdr:col>
      <xdr:colOff>177800</xdr:colOff>
      <xdr:row>98</xdr:row>
      <xdr:rowOff>150533</xdr:rowOff>
    </xdr:to>
    <xdr:cxnSp macro="">
      <xdr:nvCxnSpPr>
        <xdr:cNvPr id="695" name="直線コネクタ 694"/>
        <xdr:cNvCxnSpPr/>
      </xdr:nvCxnSpPr>
      <xdr:spPr>
        <a:xfrm flipV="1">
          <a:off x="12814300" y="16906354"/>
          <a:ext cx="889000" cy="4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6" name="フローチャート: 判断 695"/>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7" name="テキスト ボックス 696"/>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698" name="フローチャート: 判断 697"/>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699" name="テキスト ボックス 698"/>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153339</xdr:rowOff>
    </xdr:from>
    <xdr:to>
      <xdr:col>85</xdr:col>
      <xdr:colOff>177800</xdr:colOff>
      <xdr:row>97</xdr:row>
      <xdr:rowOff>83489</xdr:rowOff>
    </xdr:to>
    <xdr:sp macro="" textlink="">
      <xdr:nvSpPr>
        <xdr:cNvPr id="705" name="楕円 704"/>
        <xdr:cNvSpPr/>
      </xdr:nvSpPr>
      <xdr:spPr>
        <a:xfrm>
          <a:off x="16268700" y="166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131766</xdr:rowOff>
    </xdr:from>
    <xdr:ext cx="534377" cy="259045"/>
    <xdr:sp macro="" textlink="">
      <xdr:nvSpPr>
        <xdr:cNvPr id="706" name="積立金該当値テキスト"/>
        <xdr:cNvSpPr txBox="1"/>
      </xdr:nvSpPr>
      <xdr:spPr>
        <a:xfrm>
          <a:off x="16370300" y="1659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164058</xdr:rowOff>
    </xdr:from>
    <xdr:to>
      <xdr:col>81</xdr:col>
      <xdr:colOff>101600</xdr:colOff>
      <xdr:row>98</xdr:row>
      <xdr:rowOff>94208</xdr:rowOff>
    </xdr:to>
    <xdr:sp macro="" textlink="">
      <xdr:nvSpPr>
        <xdr:cNvPr id="707" name="楕円 706"/>
        <xdr:cNvSpPr/>
      </xdr:nvSpPr>
      <xdr:spPr>
        <a:xfrm>
          <a:off x="15430500" y="167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85335</xdr:rowOff>
    </xdr:from>
    <xdr:ext cx="534377" cy="259045"/>
    <xdr:sp macro="" textlink="">
      <xdr:nvSpPr>
        <xdr:cNvPr id="708" name="テキスト ボックス 707"/>
        <xdr:cNvSpPr txBox="1"/>
      </xdr:nvSpPr>
      <xdr:spPr>
        <a:xfrm>
          <a:off x="15214111" y="168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75806</xdr:rowOff>
    </xdr:from>
    <xdr:to>
      <xdr:col>76</xdr:col>
      <xdr:colOff>165100</xdr:colOff>
      <xdr:row>99</xdr:row>
      <xdr:rowOff>5956</xdr:rowOff>
    </xdr:to>
    <xdr:sp macro="" textlink="">
      <xdr:nvSpPr>
        <xdr:cNvPr id="709" name="楕円 708"/>
        <xdr:cNvSpPr/>
      </xdr:nvSpPr>
      <xdr:spPr>
        <a:xfrm>
          <a:off x="14541500" y="168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168533</xdr:rowOff>
    </xdr:from>
    <xdr:ext cx="469744" cy="259045"/>
    <xdr:sp macro="" textlink="">
      <xdr:nvSpPr>
        <xdr:cNvPr id="710" name="テキスト ボックス 709"/>
        <xdr:cNvSpPr txBox="1"/>
      </xdr:nvSpPr>
      <xdr:spPr>
        <a:xfrm>
          <a:off x="14357428" y="169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53454</xdr:rowOff>
    </xdr:from>
    <xdr:to>
      <xdr:col>72</xdr:col>
      <xdr:colOff>38100</xdr:colOff>
      <xdr:row>98</xdr:row>
      <xdr:rowOff>155054</xdr:rowOff>
    </xdr:to>
    <xdr:sp macro="" textlink="">
      <xdr:nvSpPr>
        <xdr:cNvPr id="711" name="楕円 710"/>
        <xdr:cNvSpPr/>
      </xdr:nvSpPr>
      <xdr:spPr>
        <a:xfrm>
          <a:off x="13652500" y="168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146181</xdr:rowOff>
    </xdr:from>
    <xdr:ext cx="469744" cy="259045"/>
    <xdr:sp macro="" textlink="">
      <xdr:nvSpPr>
        <xdr:cNvPr id="712" name="テキスト ボックス 711"/>
        <xdr:cNvSpPr txBox="1"/>
      </xdr:nvSpPr>
      <xdr:spPr>
        <a:xfrm>
          <a:off x="13468428" y="1694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99733</xdr:rowOff>
    </xdr:from>
    <xdr:to>
      <xdr:col>67</xdr:col>
      <xdr:colOff>101600</xdr:colOff>
      <xdr:row>99</xdr:row>
      <xdr:rowOff>29883</xdr:rowOff>
    </xdr:to>
    <xdr:sp macro="" textlink="">
      <xdr:nvSpPr>
        <xdr:cNvPr id="713" name="楕円 712"/>
        <xdr:cNvSpPr/>
      </xdr:nvSpPr>
      <xdr:spPr>
        <a:xfrm>
          <a:off x="12763500" y="169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21010</xdr:rowOff>
    </xdr:from>
    <xdr:ext cx="469744" cy="259045"/>
    <xdr:sp macro="" textlink="">
      <xdr:nvSpPr>
        <xdr:cNvPr id="714" name="テキスト ボックス 713"/>
        <xdr:cNvSpPr txBox="1"/>
      </xdr:nvSpPr>
      <xdr:spPr>
        <a:xfrm>
          <a:off x="12579428" y="169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8" name="直線コネクタ 737"/>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1"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2" name="直線コネクタ 741"/>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157569</xdr:rowOff>
    </xdr:from>
    <xdr:to>
      <xdr:col>116</xdr:col>
      <xdr:colOff>63500</xdr:colOff>
      <xdr:row>37</xdr:row>
      <xdr:rowOff>165265</xdr:rowOff>
    </xdr:to>
    <xdr:cxnSp macro="">
      <xdr:nvCxnSpPr>
        <xdr:cNvPr id="743" name="直線コネクタ 742"/>
        <xdr:cNvCxnSpPr/>
      </xdr:nvCxnSpPr>
      <xdr:spPr>
        <a:xfrm flipV="1">
          <a:off x="21323300" y="6501219"/>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4" name="投資及び出資金平均値テキスト"/>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5" name="フローチャート: 判断 744"/>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165265</xdr:rowOff>
    </xdr:from>
    <xdr:to>
      <xdr:col>111</xdr:col>
      <xdr:colOff>177800</xdr:colOff>
      <xdr:row>38</xdr:row>
      <xdr:rowOff>148577</xdr:rowOff>
    </xdr:to>
    <xdr:cxnSp macro="">
      <xdr:nvCxnSpPr>
        <xdr:cNvPr id="746" name="直線コネクタ 745"/>
        <xdr:cNvCxnSpPr/>
      </xdr:nvCxnSpPr>
      <xdr:spPr>
        <a:xfrm flipV="1">
          <a:off x="20434300" y="6508915"/>
          <a:ext cx="8890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7" name="フローチャート: 判断 746"/>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48" name="テキスト ボックス 747"/>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145986</xdr:rowOff>
    </xdr:from>
    <xdr:to>
      <xdr:col>107</xdr:col>
      <xdr:colOff>50800</xdr:colOff>
      <xdr:row>38</xdr:row>
      <xdr:rowOff>148577</xdr:rowOff>
    </xdr:to>
    <xdr:cxnSp macro="">
      <xdr:nvCxnSpPr>
        <xdr:cNvPr id="749" name="直線コネクタ 748"/>
        <xdr:cNvCxnSpPr/>
      </xdr:nvCxnSpPr>
      <xdr:spPr>
        <a:xfrm>
          <a:off x="19545300" y="666108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0" name="フローチャート: 判断 749"/>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1" name="テキスト ボックス 750"/>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141377</xdr:rowOff>
    </xdr:from>
    <xdr:to>
      <xdr:col>102</xdr:col>
      <xdr:colOff>114300</xdr:colOff>
      <xdr:row>38</xdr:row>
      <xdr:rowOff>145986</xdr:rowOff>
    </xdr:to>
    <xdr:cxnSp macro="">
      <xdr:nvCxnSpPr>
        <xdr:cNvPr id="752" name="直線コネクタ 751"/>
        <xdr:cNvCxnSpPr/>
      </xdr:nvCxnSpPr>
      <xdr:spPr>
        <a:xfrm>
          <a:off x="18656300" y="6656477"/>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3" name="フローチャート: 判断 752"/>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4" name="テキスト ボックス 753"/>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5" name="フローチャート: 判断 754"/>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6" name="テキスト ボックス 755"/>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106769</xdr:rowOff>
    </xdr:from>
    <xdr:to>
      <xdr:col>116</xdr:col>
      <xdr:colOff>114300</xdr:colOff>
      <xdr:row>38</xdr:row>
      <xdr:rowOff>36919</xdr:rowOff>
    </xdr:to>
    <xdr:sp macro="" textlink="">
      <xdr:nvSpPr>
        <xdr:cNvPr id="762" name="楕円 761"/>
        <xdr:cNvSpPr/>
      </xdr:nvSpPr>
      <xdr:spPr>
        <a:xfrm>
          <a:off x="22110700" y="64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129646</xdr:rowOff>
    </xdr:from>
    <xdr:ext cx="469744" cy="259045"/>
    <xdr:sp macro="" textlink="">
      <xdr:nvSpPr>
        <xdr:cNvPr id="763" name="投資及び出資金該当値テキスト"/>
        <xdr:cNvSpPr txBox="1"/>
      </xdr:nvSpPr>
      <xdr:spPr>
        <a:xfrm>
          <a:off x="22212300" y="630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114465</xdr:rowOff>
    </xdr:from>
    <xdr:to>
      <xdr:col>112</xdr:col>
      <xdr:colOff>38100</xdr:colOff>
      <xdr:row>38</xdr:row>
      <xdr:rowOff>44615</xdr:rowOff>
    </xdr:to>
    <xdr:sp macro="" textlink="">
      <xdr:nvSpPr>
        <xdr:cNvPr id="764" name="楕円 763"/>
        <xdr:cNvSpPr/>
      </xdr:nvSpPr>
      <xdr:spPr>
        <a:xfrm>
          <a:off x="21272500" y="64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61142</xdr:rowOff>
    </xdr:from>
    <xdr:ext cx="469744" cy="259045"/>
    <xdr:sp macro="" textlink="">
      <xdr:nvSpPr>
        <xdr:cNvPr id="765" name="テキスト ボックス 764"/>
        <xdr:cNvSpPr txBox="1"/>
      </xdr:nvSpPr>
      <xdr:spPr>
        <a:xfrm>
          <a:off x="21088428" y="623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97777</xdr:rowOff>
    </xdr:from>
    <xdr:to>
      <xdr:col>107</xdr:col>
      <xdr:colOff>101600</xdr:colOff>
      <xdr:row>39</xdr:row>
      <xdr:rowOff>27927</xdr:rowOff>
    </xdr:to>
    <xdr:sp macro="" textlink="">
      <xdr:nvSpPr>
        <xdr:cNvPr id="766" name="楕円 765"/>
        <xdr:cNvSpPr/>
      </xdr:nvSpPr>
      <xdr:spPr>
        <a:xfrm>
          <a:off x="20383500" y="66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19054</xdr:rowOff>
    </xdr:from>
    <xdr:ext cx="469744" cy="259045"/>
    <xdr:sp macro="" textlink="">
      <xdr:nvSpPr>
        <xdr:cNvPr id="767" name="テキスト ボックス 766"/>
        <xdr:cNvSpPr txBox="1"/>
      </xdr:nvSpPr>
      <xdr:spPr>
        <a:xfrm>
          <a:off x="20199428" y="67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95186</xdr:rowOff>
    </xdr:from>
    <xdr:to>
      <xdr:col>102</xdr:col>
      <xdr:colOff>165100</xdr:colOff>
      <xdr:row>39</xdr:row>
      <xdr:rowOff>25336</xdr:rowOff>
    </xdr:to>
    <xdr:sp macro="" textlink="">
      <xdr:nvSpPr>
        <xdr:cNvPr id="768" name="楕円 767"/>
        <xdr:cNvSpPr/>
      </xdr:nvSpPr>
      <xdr:spPr>
        <a:xfrm>
          <a:off x="19494500" y="66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16463</xdr:rowOff>
    </xdr:from>
    <xdr:ext cx="469744" cy="259045"/>
    <xdr:sp macro="" textlink="">
      <xdr:nvSpPr>
        <xdr:cNvPr id="769" name="テキスト ボックス 768"/>
        <xdr:cNvSpPr txBox="1"/>
      </xdr:nvSpPr>
      <xdr:spPr>
        <a:xfrm>
          <a:off x="19310428" y="670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90577</xdr:rowOff>
    </xdr:from>
    <xdr:to>
      <xdr:col>98</xdr:col>
      <xdr:colOff>38100</xdr:colOff>
      <xdr:row>39</xdr:row>
      <xdr:rowOff>20727</xdr:rowOff>
    </xdr:to>
    <xdr:sp macro="" textlink="">
      <xdr:nvSpPr>
        <xdr:cNvPr id="770" name="楕円 769"/>
        <xdr:cNvSpPr/>
      </xdr:nvSpPr>
      <xdr:spPr>
        <a:xfrm>
          <a:off x="18605500" y="66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11854</xdr:rowOff>
    </xdr:from>
    <xdr:ext cx="469744" cy="259045"/>
    <xdr:sp macro="" textlink="">
      <xdr:nvSpPr>
        <xdr:cNvPr id="771" name="テキスト ボックス 770"/>
        <xdr:cNvSpPr txBox="1"/>
      </xdr:nvSpPr>
      <xdr:spPr>
        <a:xfrm>
          <a:off x="18421428" y="66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5" name="直線コネクタ 794"/>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8"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9" name="直線コネクタ 798"/>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104572</xdr:rowOff>
    </xdr:from>
    <xdr:to>
      <xdr:col>116</xdr:col>
      <xdr:colOff>63500</xdr:colOff>
      <xdr:row>57</xdr:row>
      <xdr:rowOff>111316</xdr:rowOff>
    </xdr:to>
    <xdr:cxnSp macro="">
      <xdr:nvCxnSpPr>
        <xdr:cNvPr id="800" name="直線コネクタ 799"/>
        <xdr:cNvCxnSpPr/>
      </xdr:nvCxnSpPr>
      <xdr:spPr>
        <a:xfrm flipV="1">
          <a:off x="21323300" y="9877222"/>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1" name="貸付金平均値テキスト"/>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2" name="フローチャート: 判断 801"/>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111316</xdr:rowOff>
    </xdr:from>
    <xdr:to>
      <xdr:col>111</xdr:col>
      <xdr:colOff>177800</xdr:colOff>
      <xdr:row>57</xdr:row>
      <xdr:rowOff>115697</xdr:rowOff>
    </xdr:to>
    <xdr:cxnSp macro="">
      <xdr:nvCxnSpPr>
        <xdr:cNvPr id="803" name="直線コネクタ 802"/>
        <xdr:cNvCxnSpPr/>
      </xdr:nvCxnSpPr>
      <xdr:spPr>
        <a:xfrm flipV="1">
          <a:off x="20434300" y="988396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4" name="フローチャート: 判断 803"/>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5" name="テキスト ボックス 804"/>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115697</xdr:rowOff>
    </xdr:from>
    <xdr:to>
      <xdr:col>107</xdr:col>
      <xdr:colOff>50800</xdr:colOff>
      <xdr:row>57</xdr:row>
      <xdr:rowOff>118859</xdr:rowOff>
    </xdr:to>
    <xdr:cxnSp macro="">
      <xdr:nvCxnSpPr>
        <xdr:cNvPr id="806" name="直線コネクタ 805"/>
        <xdr:cNvCxnSpPr/>
      </xdr:nvCxnSpPr>
      <xdr:spPr>
        <a:xfrm flipV="1">
          <a:off x="19545300" y="9888347"/>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7" name="フローチャート: 判断 806"/>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08" name="テキスト ボックス 807"/>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118859</xdr:rowOff>
    </xdr:from>
    <xdr:to>
      <xdr:col>102</xdr:col>
      <xdr:colOff>114300</xdr:colOff>
      <xdr:row>57</xdr:row>
      <xdr:rowOff>120421</xdr:rowOff>
    </xdr:to>
    <xdr:cxnSp macro="">
      <xdr:nvCxnSpPr>
        <xdr:cNvPr id="809" name="直線コネクタ 808"/>
        <xdr:cNvCxnSpPr/>
      </xdr:nvCxnSpPr>
      <xdr:spPr>
        <a:xfrm flipV="1">
          <a:off x="18656300" y="989150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0" name="フローチャート: 判断 809"/>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1" name="テキスト ボックス 810"/>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2" name="フローチャート: 判断 811"/>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3" name="テキスト ボックス 812"/>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53772</xdr:rowOff>
    </xdr:from>
    <xdr:to>
      <xdr:col>116</xdr:col>
      <xdr:colOff>114300</xdr:colOff>
      <xdr:row>57</xdr:row>
      <xdr:rowOff>155372</xdr:rowOff>
    </xdr:to>
    <xdr:sp macro="" textlink="">
      <xdr:nvSpPr>
        <xdr:cNvPr id="819" name="楕円 818"/>
        <xdr:cNvSpPr/>
      </xdr:nvSpPr>
      <xdr:spPr>
        <a:xfrm>
          <a:off x="22110700" y="98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76649</xdr:rowOff>
    </xdr:from>
    <xdr:ext cx="469744" cy="259045"/>
    <xdr:sp macro="" textlink="">
      <xdr:nvSpPr>
        <xdr:cNvPr id="820" name="貸付金該当値テキスト"/>
        <xdr:cNvSpPr txBox="1"/>
      </xdr:nvSpPr>
      <xdr:spPr>
        <a:xfrm>
          <a:off x="22212300" y="967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60516</xdr:rowOff>
    </xdr:from>
    <xdr:to>
      <xdr:col>112</xdr:col>
      <xdr:colOff>38100</xdr:colOff>
      <xdr:row>57</xdr:row>
      <xdr:rowOff>162116</xdr:rowOff>
    </xdr:to>
    <xdr:sp macro="" textlink="">
      <xdr:nvSpPr>
        <xdr:cNvPr id="821" name="楕円 820"/>
        <xdr:cNvSpPr/>
      </xdr:nvSpPr>
      <xdr:spPr>
        <a:xfrm>
          <a:off x="21272500" y="98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xdr:rowOff>
    </xdr:from>
    <xdr:ext cx="469744" cy="259045"/>
    <xdr:sp macro="" textlink="">
      <xdr:nvSpPr>
        <xdr:cNvPr id="822" name="テキスト ボックス 821"/>
        <xdr:cNvSpPr txBox="1"/>
      </xdr:nvSpPr>
      <xdr:spPr>
        <a:xfrm>
          <a:off x="21088428" y="96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64897</xdr:rowOff>
    </xdr:from>
    <xdr:to>
      <xdr:col>107</xdr:col>
      <xdr:colOff>101600</xdr:colOff>
      <xdr:row>57</xdr:row>
      <xdr:rowOff>166497</xdr:rowOff>
    </xdr:to>
    <xdr:sp macro="" textlink="">
      <xdr:nvSpPr>
        <xdr:cNvPr id="823" name="楕円 822"/>
        <xdr:cNvSpPr/>
      </xdr:nvSpPr>
      <xdr:spPr>
        <a:xfrm>
          <a:off x="20383500" y="98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24" name="テキスト ボックス 823"/>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68059</xdr:rowOff>
    </xdr:from>
    <xdr:to>
      <xdr:col>102</xdr:col>
      <xdr:colOff>165100</xdr:colOff>
      <xdr:row>57</xdr:row>
      <xdr:rowOff>169659</xdr:rowOff>
    </xdr:to>
    <xdr:sp macro="" textlink="">
      <xdr:nvSpPr>
        <xdr:cNvPr id="825" name="楕円 824"/>
        <xdr:cNvSpPr/>
      </xdr:nvSpPr>
      <xdr:spPr>
        <a:xfrm>
          <a:off x="19494500" y="98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14736</xdr:rowOff>
    </xdr:from>
    <xdr:ext cx="469744" cy="259045"/>
    <xdr:sp macro="" textlink="">
      <xdr:nvSpPr>
        <xdr:cNvPr id="826" name="テキスト ボックス 825"/>
        <xdr:cNvSpPr txBox="1"/>
      </xdr:nvSpPr>
      <xdr:spPr>
        <a:xfrm>
          <a:off x="19310428" y="961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69621</xdr:rowOff>
    </xdr:from>
    <xdr:to>
      <xdr:col>98</xdr:col>
      <xdr:colOff>38100</xdr:colOff>
      <xdr:row>57</xdr:row>
      <xdr:rowOff>171221</xdr:rowOff>
    </xdr:to>
    <xdr:sp macro="" textlink="">
      <xdr:nvSpPr>
        <xdr:cNvPr id="827" name="楕円 826"/>
        <xdr:cNvSpPr/>
      </xdr:nvSpPr>
      <xdr:spPr>
        <a:xfrm>
          <a:off x="18605500" y="98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16298</xdr:rowOff>
    </xdr:from>
    <xdr:ext cx="469744" cy="259045"/>
    <xdr:sp macro="" textlink="">
      <xdr:nvSpPr>
        <xdr:cNvPr id="828" name="テキスト ボックス 827"/>
        <xdr:cNvSpPr txBox="1"/>
      </xdr:nvSpPr>
      <xdr:spPr>
        <a:xfrm>
          <a:off x="18421428" y="961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3" name="直線コネクタ 852"/>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4"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5" name="直線コネクタ 854"/>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6"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7" name="直線コネクタ 856"/>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167112</xdr:rowOff>
    </xdr:from>
    <xdr:to>
      <xdr:col>116</xdr:col>
      <xdr:colOff>63500</xdr:colOff>
      <xdr:row>77</xdr:row>
      <xdr:rowOff>20713</xdr:rowOff>
    </xdr:to>
    <xdr:cxnSp macro="">
      <xdr:nvCxnSpPr>
        <xdr:cNvPr id="858" name="直線コネクタ 857"/>
        <xdr:cNvCxnSpPr/>
      </xdr:nvCxnSpPr>
      <xdr:spPr>
        <a:xfrm flipV="1">
          <a:off x="21323300" y="13197312"/>
          <a:ext cx="8382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59"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0" name="フローチャート: 判断 859"/>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167075</xdr:rowOff>
    </xdr:from>
    <xdr:to>
      <xdr:col>111</xdr:col>
      <xdr:colOff>177800</xdr:colOff>
      <xdr:row>77</xdr:row>
      <xdr:rowOff>20713</xdr:rowOff>
    </xdr:to>
    <xdr:cxnSp macro="">
      <xdr:nvCxnSpPr>
        <xdr:cNvPr id="861" name="直線コネクタ 860"/>
        <xdr:cNvCxnSpPr/>
      </xdr:nvCxnSpPr>
      <xdr:spPr>
        <a:xfrm>
          <a:off x="20434300" y="13025825"/>
          <a:ext cx="889000" cy="1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2" name="フローチャート: 判断 861"/>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3" name="テキスト ボックス 862"/>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167075</xdr:rowOff>
    </xdr:from>
    <xdr:to>
      <xdr:col>107</xdr:col>
      <xdr:colOff>50800</xdr:colOff>
      <xdr:row>75</xdr:row>
      <xdr:rowOff>167208</xdr:rowOff>
    </xdr:to>
    <xdr:cxnSp macro="">
      <xdr:nvCxnSpPr>
        <xdr:cNvPr id="864" name="直線コネクタ 863"/>
        <xdr:cNvCxnSpPr/>
      </xdr:nvCxnSpPr>
      <xdr:spPr>
        <a:xfrm flipV="1">
          <a:off x="19545300" y="13025825"/>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5" name="フローチャート: 判断 864"/>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6" name="テキスト ボックス 865"/>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167208</xdr:rowOff>
    </xdr:from>
    <xdr:to>
      <xdr:col>102</xdr:col>
      <xdr:colOff>114300</xdr:colOff>
      <xdr:row>76</xdr:row>
      <xdr:rowOff>44145</xdr:rowOff>
    </xdr:to>
    <xdr:cxnSp macro="">
      <xdr:nvCxnSpPr>
        <xdr:cNvPr id="867" name="直線コネクタ 866"/>
        <xdr:cNvCxnSpPr/>
      </xdr:nvCxnSpPr>
      <xdr:spPr>
        <a:xfrm flipV="1">
          <a:off x="18656300" y="13025958"/>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68" name="フローチャート: 判断 867"/>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69" name="テキスト ボックス 868"/>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0" name="フローチャート: 判断 869"/>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1" name="テキスト ボックス 870"/>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116312</xdr:rowOff>
    </xdr:from>
    <xdr:to>
      <xdr:col>116</xdr:col>
      <xdr:colOff>114300</xdr:colOff>
      <xdr:row>77</xdr:row>
      <xdr:rowOff>46462</xdr:rowOff>
    </xdr:to>
    <xdr:sp macro="" textlink="">
      <xdr:nvSpPr>
        <xdr:cNvPr id="877" name="楕円 876"/>
        <xdr:cNvSpPr/>
      </xdr:nvSpPr>
      <xdr:spPr>
        <a:xfrm>
          <a:off x="22110700" y="131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94739</xdr:rowOff>
    </xdr:from>
    <xdr:ext cx="534377" cy="259045"/>
    <xdr:sp macro="" textlink="">
      <xdr:nvSpPr>
        <xdr:cNvPr id="878" name="繰出金該当値テキスト"/>
        <xdr:cNvSpPr txBox="1"/>
      </xdr:nvSpPr>
      <xdr:spPr>
        <a:xfrm>
          <a:off x="22212300" y="131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141363</xdr:rowOff>
    </xdr:from>
    <xdr:to>
      <xdr:col>112</xdr:col>
      <xdr:colOff>38100</xdr:colOff>
      <xdr:row>77</xdr:row>
      <xdr:rowOff>71513</xdr:rowOff>
    </xdr:to>
    <xdr:sp macro="" textlink="">
      <xdr:nvSpPr>
        <xdr:cNvPr id="879" name="楕円 878"/>
        <xdr:cNvSpPr/>
      </xdr:nvSpPr>
      <xdr:spPr>
        <a:xfrm>
          <a:off x="21272500" y="131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62640</xdr:rowOff>
    </xdr:from>
    <xdr:ext cx="534377" cy="259045"/>
    <xdr:sp macro="" textlink="">
      <xdr:nvSpPr>
        <xdr:cNvPr id="880" name="テキスト ボックス 879"/>
        <xdr:cNvSpPr txBox="1"/>
      </xdr:nvSpPr>
      <xdr:spPr>
        <a:xfrm>
          <a:off x="21056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116275</xdr:rowOff>
    </xdr:from>
    <xdr:to>
      <xdr:col>107</xdr:col>
      <xdr:colOff>101600</xdr:colOff>
      <xdr:row>76</xdr:row>
      <xdr:rowOff>46425</xdr:rowOff>
    </xdr:to>
    <xdr:sp macro="" textlink="">
      <xdr:nvSpPr>
        <xdr:cNvPr id="881" name="楕円 880"/>
        <xdr:cNvSpPr/>
      </xdr:nvSpPr>
      <xdr:spPr>
        <a:xfrm>
          <a:off x="20383500" y="129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62952</xdr:rowOff>
    </xdr:from>
    <xdr:ext cx="534377" cy="259045"/>
    <xdr:sp macro="" textlink="">
      <xdr:nvSpPr>
        <xdr:cNvPr id="882" name="テキスト ボックス 881"/>
        <xdr:cNvSpPr txBox="1"/>
      </xdr:nvSpPr>
      <xdr:spPr>
        <a:xfrm>
          <a:off x="20167111" y="127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116408</xdr:rowOff>
    </xdr:from>
    <xdr:to>
      <xdr:col>102</xdr:col>
      <xdr:colOff>165100</xdr:colOff>
      <xdr:row>76</xdr:row>
      <xdr:rowOff>46558</xdr:rowOff>
    </xdr:to>
    <xdr:sp macro="" textlink="">
      <xdr:nvSpPr>
        <xdr:cNvPr id="883" name="楕円 882"/>
        <xdr:cNvSpPr/>
      </xdr:nvSpPr>
      <xdr:spPr>
        <a:xfrm>
          <a:off x="19494500" y="12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37685</xdr:rowOff>
    </xdr:from>
    <xdr:ext cx="534377" cy="259045"/>
    <xdr:sp macro="" textlink="">
      <xdr:nvSpPr>
        <xdr:cNvPr id="884" name="テキスト ボックス 883"/>
        <xdr:cNvSpPr txBox="1"/>
      </xdr:nvSpPr>
      <xdr:spPr>
        <a:xfrm>
          <a:off x="19278111" y="13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164795</xdr:rowOff>
    </xdr:from>
    <xdr:to>
      <xdr:col>98</xdr:col>
      <xdr:colOff>38100</xdr:colOff>
      <xdr:row>76</xdr:row>
      <xdr:rowOff>94945</xdr:rowOff>
    </xdr:to>
    <xdr:sp macro="" textlink="">
      <xdr:nvSpPr>
        <xdr:cNvPr id="885" name="楕円 884"/>
        <xdr:cNvSpPr/>
      </xdr:nvSpPr>
      <xdr:spPr>
        <a:xfrm>
          <a:off x="18605500" y="130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86072</xdr:rowOff>
    </xdr:from>
    <xdr:ext cx="534377" cy="259045"/>
    <xdr:sp macro="" textlink="">
      <xdr:nvSpPr>
        <xdr:cNvPr id="886" name="テキスト ボックス 885"/>
        <xdr:cNvSpPr txBox="1"/>
      </xdr:nvSpPr>
      <xdr:spPr>
        <a:xfrm>
          <a:off x="18389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2" name="テキスト ボックス 901"/>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6" name="直線コネクタ 905"/>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9"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2"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3" name="フローチャート: 判断 912"/>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3" name="フローチャート: 判断 922"/>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4" name="テキスト ボックス 923"/>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1"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9" name="テキスト ボックス 93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歳出決算総額は、住民一人当たり</a:t>
          </a:r>
          <a:r>
            <a:rPr kumimoji="1" lang="en-US" altLang="ja-JP" sz="1000">
              <a:solidFill>
                <a:schemeClr val="dk1"/>
              </a:solidFill>
              <a:effectLst/>
              <a:latin typeface="+mn-lt"/>
              <a:ea typeface="+mn-ea"/>
              <a:cs typeface="+mn-cs"/>
            </a:rPr>
            <a:t>540,915</a:t>
          </a:r>
          <a:r>
            <a:rPr kumimoji="1" lang="ja-JP" altLang="ja-JP" sz="1000">
              <a:solidFill>
                <a:schemeClr val="dk1"/>
              </a:solidFill>
              <a:effectLst/>
              <a:latin typeface="+mn-lt"/>
              <a:ea typeface="+mn-ea"/>
              <a:cs typeface="+mn-cs"/>
            </a:rPr>
            <a:t>円となっている。主な構成項目である人件費は、</a:t>
          </a:r>
          <a:r>
            <a:rPr kumimoji="1" lang="ja-JP" altLang="ja-JP" sz="1000" b="0" i="0" baseline="0">
              <a:solidFill>
                <a:schemeClr val="dk1"/>
              </a:solidFill>
              <a:effectLst/>
              <a:latin typeface="+mn-lt"/>
              <a:ea typeface="+mn-ea"/>
              <a:cs typeface="+mn-cs"/>
            </a:rPr>
            <a:t>住民一人当たり</a:t>
          </a:r>
          <a:r>
            <a:rPr kumimoji="1" lang="en-US" altLang="ja-JP" sz="1000" b="0" i="0" baseline="0">
              <a:solidFill>
                <a:schemeClr val="dk1"/>
              </a:solidFill>
              <a:effectLst/>
              <a:latin typeface="+mn-lt"/>
              <a:ea typeface="+mn-ea"/>
              <a:cs typeface="+mn-cs"/>
            </a:rPr>
            <a:t>69,193</a:t>
          </a:r>
          <a:r>
            <a:rPr kumimoji="1" lang="ja-JP" altLang="ja-JP" sz="1000" b="0" i="0" baseline="0">
              <a:solidFill>
                <a:schemeClr val="dk1"/>
              </a:solidFill>
              <a:effectLst/>
              <a:latin typeface="+mn-lt"/>
              <a:ea typeface="+mn-ea"/>
              <a:cs typeface="+mn-cs"/>
            </a:rPr>
            <a:t>円となっている。</a:t>
          </a:r>
          <a:r>
            <a:rPr kumimoji="1" lang="ja-JP" altLang="ja-JP" sz="1000">
              <a:solidFill>
                <a:schemeClr val="dk1"/>
              </a:solidFill>
              <a:effectLst/>
              <a:latin typeface="+mn-lt"/>
              <a:ea typeface="+mn-ea"/>
              <a:cs typeface="+mn-cs"/>
            </a:rPr>
            <a:t>定員適正化計画に基づく職員数の抑制を図ってきたこと等により、類似団体平均よりも低くなっている。物件費は、</a:t>
          </a:r>
          <a:r>
            <a:rPr kumimoji="1" lang="ja-JP" altLang="en-US" sz="1000">
              <a:solidFill>
                <a:schemeClr val="dk1"/>
              </a:solidFill>
              <a:effectLst/>
              <a:latin typeface="+mn-lt"/>
              <a:ea typeface="+mn-ea"/>
              <a:cs typeface="+mn-cs"/>
            </a:rPr>
            <a:t>新型コロナウイルス感染症予防接種事業費等によりコストが上昇したが、</a:t>
          </a:r>
          <a:r>
            <a:rPr kumimoji="1" lang="ja-JP" altLang="ja-JP" sz="1000">
              <a:solidFill>
                <a:schemeClr val="dk1"/>
              </a:solidFill>
              <a:effectLst/>
              <a:latin typeface="+mn-lt"/>
              <a:ea typeface="+mn-ea"/>
              <a:cs typeface="+mn-cs"/>
            </a:rPr>
            <a:t>類似団体平均</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下回っている。維持補修費は、公共施設の老朽化対策を進めていることから増加傾向にあ</a:t>
          </a:r>
          <a:r>
            <a:rPr kumimoji="1" lang="ja-JP" altLang="en-US" sz="1000">
              <a:solidFill>
                <a:schemeClr val="dk1"/>
              </a:solidFill>
              <a:effectLst/>
              <a:latin typeface="+mn-lt"/>
              <a:ea typeface="+mn-ea"/>
              <a:cs typeface="+mn-cs"/>
            </a:rPr>
            <a:t>るが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類似団体と比較すると比較的低コストとなった</a:t>
          </a:r>
          <a:r>
            <a:rPr kumimoji="1" lang="ja-JP" altLang="ja-JP" sz="1000">
              <a:solidFill>
                <a:schemeClr val="dk1"/>
              </a:solidFill>
              <a:effectLst/>
              <a:latin typeface="+mn-lt"/>
              <a:ea typeface="+mn-ea"/>
              <a:cs typeface="+mn-cs"/>
            </a:rPr>
            <a:t>。扶助費は、高齢者人口割合の高さ及び市独自で</a:t>
          </a:r>
          <a:r>
            <a:rPr kumimoji="1" lang="en-US" altLang="ja-JP" sz="1000">
              <a:solidFill>
                <a:schemeClr val="dk1"/>
              </a:solidFill>
              <a:effectLst/>
              <a:latin typeface="+mn-lt"/>
              <a:ea typeface="+mn-ea"/>
              <a:cs typeface="+mn-cs"/>
            </a:rPr>
            <a:t>65</a:t>
          </a:r>
          <a:r>
            <a:rPr kumimoji="1" lang="ja-JP" altLang="ja-JP" sz="1000">
              <a:solidFill>
                <a:schemeClr val="dk1"/>
              </a:solidFill>
              <a:effectLst/>
              <a:latin typeface="+mn-lt"/>
              <a:ea typeface="+mn-ea"/>
              <a:cs typeface="+mn-cs"/>
            </a:rPr>
            <a:t>歳以上の運転免許を持たない高齢者に対するタクシー利用助成等を行っていることからコストが上昇傾向にあり、類似団体平均を上回る数値となっている。補助費等は、消防業務など</a:t>
          </a:r>
          <a:r>
            <a:rPr kumimoji="1" lang="ja-JP" altLang="en-US" sz="1000">
              <a:solidFill>
                <a:schemeClr val="dk1"/>
              </a:solidFill>
              <a:effectLst/>
              <a:latin typeface="+mn-lt"/>
              <a:ea typeface="+mn-ea"/>
              <a:cs typeface="+mn-cs"/>
            </a:rPr>
            <a:t>直営業務が</a:t>
          </a:r>
          <a:r>
            <a:rPr kumimoji="1" lang="ja-JP" altLang="ja-JP" sz="1000">
              <a:solidFill>
                <a:schemeClr val="dk1"/>
              </a:solidFill>
              <a:effectLst/>
              <a:latin typeface="+mn-lt"/>
              <a:ea typeface="+mn-ea"/>
              <a:cs typeface="+mn-cs"/>
            </a:rPr>
            <a:t>多く、類似団体平均と比べ低コストとなっていたが、令和元年度から高萩・北茨城広域事務組合に対するごみ処理施設建設事業費負担金</a:t>
          </a:r>
          <a:r>
            <a:rPr kumimoji="1" lang="ja-JP" altLang="en-US" sz="1000">
              <a:solidFill>
                <a:schemeClr val="dk1"/>
              </a:solidFill>
              <a:effectLst/>
              <a:latin typeface="+mn-lt"/>
              <a:ea typeface="+mn-ea"/>
              <a:cs typeface="+mn-cs"/>
            </a:rPr>
            <a:t>の増により大きく上昇</a:t>
          </a:r>
          <a:r>
            <a:rPr kumimoji="1" lang="ja-JP" altLang="ja-JP" sz="1000">
              <a:solidFill>
                <a:schemeClr val="dk1"/>
              </a:solidFill>
              <a:effectLst/>
              <a:latin typeface="+mn-lt"/>
              <a:ea typeface="+mn-ea"/>
              <a:cs typeface="+mn-cs"/>
            </a:rPr>
            <a:t>し</a:t>
          </a:r>
          <a:r>
            <a:rPr kumimoji="1" lang="ja-JP" altLang="en-US" sz="1000">
              <a:solidFill>
                <a:schemeClr val="dk1"/>
              </a:solidFill>
              <a:effectLst/>
              <a:latin typeface="+mn-lt"/>
              <a:ea typeface="+mn-ea"/>
              <a:cs typeface="+mn-cs"/>
            </a:rPr>
            <a:t>た。令和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年度は同負担金の減により</a:t>
          </a:r>
          <a:r>
            <a:rPr kumimoji="1" lang="ja-JP" altLang="ja-JP" sz="1000">
              <a:solidFill>
                <a:schemeClr val="dk1"/>
              </a:solidFill>
              <a:effectLst/>
              <a:latin typeface="+mn-lt"/>
              <a:ea typeface="+mn-ea"/>
              <a:cs typeface="+mn-cs"/>
            </a:rPr>
            <a:t>類似団体平均を</a:t>
          </a:r>
          <a:r>
            <a:rPr kumimoji="1" lang="ja-JP" altLang="en-US" sz="1000">
              <a:solidFill>
                <a:schemeClr val="dk1"/>
              </a:solidFill>
              <a:effectLst/>
              <a:latin typeface="+mn-lt"/>
              <a:ea typeface="+mn-ea"/>
              <a:cs typeface="+mn-cs"/>
            </a:rPr>
            <a:t>下回</a:t>
          </a:r>
          <a:r>
            <a:rPr kumimoji="1" lang="ja-JP" altLang="ja-JP" sz="1000">
              <a:solidFill>
                <a:schemeClr val="dk1"/>
              </a:solidFill>
              <a:effectLst/>
              <a:latin typeface="+mn-lt"/>
              <a:ea typeface="+mn-ea"/>
              <a:cs typeface="+mn-cs"/>
            </a:rPr>
            <a:t>った</a:t>
          </a:r>
          <a:r>
            <a:rPr kumimoji="1" lang="ja-JP" altLang="en-US" sz="1000">
              <a:solidFill>
                <a:schemeClr val="dk1"/>
              </a:solidFill>
              <a:effectLst/>
              <a:latin typeface="+mn-lt"/>
              <a:ea typeface="+mn-ea"/>
              <a:cs typeface="+mn-cs"/>
            </a:rPr>
            <a:t>が、今後は、新施設の</a:t>
          </a:r>
          <a:r>
            <a:rPr kumimoji="1" lang="ja-JP" altLang="ja-JP" sz="1000">
              <a:solidFill>
                <a:schemeClr val="dk1"/>
              </a:solidFill>
              <a:effectLst/>
              <a:latin typeface="+mn-lt"/>
              <a:ea typeface="+mn-ea"/>
              <a:cs typeface="+mn-cs"/>
            </a:rPr>
            <a:t>維持管理に係る負担金が別途発生してくるため、類似団体</a:t>
          </a:r>
          <a:r>
            <a:rPr kumimoji="1" lang="ja-JP" altLang="en-US" sz="1000">
              <a:solidFill>
                <a:schemeClr val="dk1"/>
              </a:solidFill>
              <a:effectLst/>
              <a:latin typeface="+mn-lt"/>
              <a:ea typeface="+mn-ea"/>
              <a:cs typeface="+mn-cs"/>
            </a:rPr>
            <a:t>と比較し</a:t>
          </a:r>
          <a:r>
            <a:rPr kumimoji="1" lang="ja-JP" altLang="ja-JP" sz="1000">
              <a:solidFill>
                <a:schemeClr val="dk1"/>
              </a:solidFill>
              <a:effectLst/>
              <a:latin typeface="+mn-lt"/>
              <a:ea typeface="+mn-ea"/>
              <a:cs typeface="+mn-cs"/>
            </a:rPr>
            <a:t>過大なコストとならないよう注視する必要がある。普通建設事業費は</a:t>
          </a:r>
          <a:r>
            <a:rPr kumimoji="1" lang="ja-JP" altLang="ja-JP" sz="1000" b="0" i="0" baseline="0">
              <a:solidFill>
                <a:schemeClr val="dk1"/>
              </a:solidFill>
              <a:effectLst/>
              <a:latin typeface="+mn-lt"/>
              <a:ea typeface="+mn-ea"/>
              <a:cs typeface="+mn-cs"/>
            </a:rPr>
            <a:t>住民一人当たり</a:t>
          </a:r>
          <a:r>
            <a:rPr kumimoji="1" lang="en-US" altLang="ja-JP" sz="1000" b="0" i="0" baseline="0">
              <a:solidFill>
                <a:schemeClr val="dk1"/>
              </a:solidFill>
              <a:effectLst/>
              <a:latin typeface="+mn-lt"/>
              <a:ea typeface="+mn-ea"/>
              <a:cs typeface="+mn-cs"/>
            </a:rPr>
            <a:t>107,898</a:t>
          </a:r>
          <a:r>
            <a:rPr kumimoji="1" lang="ja-JP" altLang="ja-JP" sz="1000" b="0" i="0" baseline="0">
              <a:solidFill>
                <a:schemeClr val="dk1"/>
              </a:solidFill>
              <a:effectLst/>
              <a:latin typeface="+mn-lt"/>
              <a:ea typeface="+mn-ea"/>
              <a:cs typeface="+mn-cs"/>
            </a:rPr>
            <a:t>円となっており、類似団体と比較してコストが高い状況</a:t>
          </a:r>
          <a:r>
            <a:rPr kumimoji="1" lang="ja-JP" altLang="en-US" sz="1000" b="0" i="0" baseline="0">
              <a:solidFill>
                <a:schemeClr val="dk1"/>
              </a:solidFill>
              <a:effectLst/>
              <a:latin typeface="+mn-lt"/>
              <a:ea typeface="+mn-ea"/>
              <a:cs typeface="+mn-cs"/>
            </a:rPr>
            <a:t>が続い</a:t>
          </a:r>
          <a:r>
            <a:rPr kumimoji="1" lang="ja-JP" altLang="ja-JP" sz="1000" b="0" i="0" baseline="0">
              <a:solidFill>
                <a:schemeClr val="dk1"/>
              </a:solidFill>
              <a:effectLst/>
              <a:latin typeface="+mn-lt"/>
              <a:ea typeface="+mn-ea"/>
              <a:cs typeface="+mn-cs"/>
            </a:rPr>
            <a:t>ている。これは、</a:t>
          </a:r>
          <a:r>
            <a:rPr kumimoji="1" lang="ja-JP" altLang="en-US" sz="1000" b="0" i="0" baseline="0">
              <a:solidFill>
                <a:schemeClr val="dk1"/>
              </a:solidFill>
              <a:effectLst/>
              <a:latin typeface="+mn-lt"/>
              <a:ea typeface="+mn-ea"/>
              <a:cs typeface="+mn-cs"/>
            </a:rPr>
            <a:t>公共施設の老朽化に伴う</a:t>
          </a:r>
          <a:r>
            <a:rPr kumimoji="1" lang="ja-JP" altLang="ja-JP" sz="1000">
              <a:solidFill>
                <a:schemeClr val="dk1"/>
              </a:solidFill>
              <a:effectLst/>
              <a:latin typeface="+mn-lt"/>
              <a:ea typeface="+mn-ea"/>
              <a:cs typeface="+mn-cs"/>
            </a:rPr>
            <a:t>更新整備</a:t>
          </a:r>
          <a:r>
            <a:rPr kumimoji="1" lang="ja-JP" altLang="en-US" sz="1000">
              <a:solidFill>
                <a:schemeClr val="dk1"/>
              </a:solidFill>
              <a:effectLst/>
              <a:latin typeface="+mn-lt"/>
              <a:ea typeface="+mn-ea"/>
              <a:cs typeface="+mn-cs"/>
            </a:rPr>
            <a:t>費の増加によるもので、</a:t>
          </a:r>
          <a:r>
            <a:rPr kumimoji="1" lang="ja-JP" altLang="ja-JP" sz="1000">
              <a:solidFill>
                <a:schemeClr val="dk1"/>
              </a:solidFill>
              <a:effectLst/>
              <a:latin typeface="+mn-lt"/>
              <a:ea typeface="+mn-ea"/>
              <a:cs typeface="+mn-cs"/>
            </a:rPr>
            <a:t>国庫補助金や交付税措置のある地方債を活用するなど、将来の財政負担を極力抑制しながら実施しているところである。公債費は、類似団体平均と比べ低コストとなって</a:t>
          </a:r>
          <a:r>
            <a:rPr kumimoji="1" lang="ja-JP" altLang="en-US" sz="1000">
              <a:solidFill>
                <a:schemeClr val="dk1"/>
              </a:solidFill>
              <a:effectLst/>
              <a:latin typeface="+mn-lt"/>
              <a:ea typeface="+mn-ea"/>
              <a:cs typeface="+mn-cs"/>
            </a:rPr>
            <a:t>いるものの、</a:t>
          </a:r>
          <a:r>
            <a:rPr kumimoji="1" lang="ja-JP" altLang="ja-JP" sz="1000">
              <a:solidFill>
                <a:schemeClr val="dk1"/>
              </a:solidFill>
              <a:effectLst/>
              <a:latin typeface="+mn-lt"/>
              <a:ea typeface="+mn-ea"/>
              <a:cs typeface="+mn-cs"/>
            </a:rPr>
            <a:t>増加傾向</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続</a:t>
          </a:r>
          <a:r>
            <a:rPr kumimoji="1" lang="ja-JP" altLang="en-US" sz="1000">
              <a:solidFill>
                <a:schemeClr val="dk1"/>
              </a:solidFill>
              <a:effectLst/>
              <a:latin typeface="+mn-lt"/>
              <a:ea typeface="+mn-ea"/>
              <a:cs typeface="+mn-cs"/>
            </a:rPr>
            <a:t>いているため、引き続き</a:t>
          </a:r>
          <a:r>
            <a:rPr kumimoji="1" lang="ja-JP" altLang="ja-JP" sz="1000">
              <a:solidFill>
                <a:schemeClr val="dk1"/>
              </a:solidFill>
              <a:effectLst/>
              <a:latin typeface="+mn-lt"/>
              <a:ea typeface="+mn-ea"/>
              <a:cs typeface="+mn-cs"/>
            </a:rPr>
            <a:t>慎重な地方債発行を心掛けた財政運営を行っていく。出資金については、類似団体平均を下回る状態が続いていたが、令和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以降、</a:t>
          </a:r>
          <a:r>
            <a:rPr kumimoji="1" lang="ja-JP" altLang="ja-JP" sz="1000">
              <a:solidFill>
                <a:schemeClr val="dk1"/>
              </a:solidFill>
              <a:effectLst/>
              <a:latin typeface="+mn-lt"/>
              <a:ea typeface="+mn-ea"/>
              <a:cs typeface="+mn-cs"/>
            </a:rPr>
            <a:t>企業会計への移行に伴う下水道事業出資金の増により類似団体平均を上回った。貸付金については、同程度のコストで推移しているものの、類似団体平均を上回る状態が続いて</a:t>
          </a:r>
          <a:r>
            <a:rPr kumimoji="1" lang="ja-JP" altLang="en-US" sz="1000">
              <a:solidFill>
                <a:schemeClr val="dk1"/>
              </a:solidFill>
              <a:effectLst/>
              <a:latin typeface="+mn-lt"/>
              <a:ea typeface="+mn-ea"/>
              <a:cs typeface="+mn-cs"/>
            </a:rPr>
            <a:t>いる</a:t>
          </a:r>
          <a:r>
            <a:rPr kumimoji="1" lang="ja-JP" altLang="ja-JP" sz="1000">
              <a:solidFill>
                <a:schemeClr val="dk1"/>
              </a:solidFill>
              <a:effectLst/>
              <a:latin typeface="+mn-lt"/>
              <a:ea typeface="+mn-ea"/>
              <a:cs typeface="+mn-cs"/>
            </a:rPr>
            <a:t>。繰出金は、</a:t>
          </a:r>
          <a:r>
            <a:rPr kumimoji="1" lang="ja-JP" altLang="en-US" sz="1000">
              <a:solidFill>
                <a:schemeClr val="dk1"/>
              </a:solidFill>
              <a:effectLst/>
              <a:latin typeface="+mn-lt"/>
              <a:ea typeface="+mn-ea"/>
              <a:cs typeface="+mn-cs"/>
            </a:rPr>
            <a:t>概ね類似団体平均を下回っているが、</a:t>
          </a:r>
          <a:r>
            <a:rPr kumimoji="1" lang="ja-JP" altLang="ja-JP" sz="1000">
              <a:solidFill>
                <a:schemeClr val="dk1"/>
              </a:solidFill>
              <a:effectLst/>
              <a:latin typeface="+mn-lt"/>
              <a:ea typeface="+mn-ea"/>
              <a:cs typeface="+mn-cs"/>
            </a:rPr>
            <a:t>国民健康保険事業、介護保険事業、後期高齢者医療への繰出金が増加傾向にあり、今後も高齢化の進展により</a:t>
          </a:r>
          <a:r>
            <a:rPr kumimoji="1" lang="ja-JP" altLang="en-US" sz="1000">
              <a:solidFill>
                <a:schemeClr val="dk1"/>
              </a:solidFill>
              <a:effectLst/>
              <a:latin typeface="+mn-lt"/>
              <a:ea typeface="+mn-ea"/>
              <a:cs typeface="+mn-cs"/>
            </a:rPr>
            <a:t>高コストになることも予想される</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41,968
41,528
186.79
24,088,087
22,701,125
959,241
11,034,691
23,846,838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55445</xdr:rowOff>
    </xdr:from>
    <xdr:to>
      <xdr:col>24</xdr:col>
      <xdr:colOff>63500</xdr:colOff>
      <xdr:row>36</xdr:row>
      <xdr:rowOff>56751</xdr:rowOff>
    </xdr:to>
    <xdr:cxnSp macro="">
      <xdr:nvCxnSpPr>
        <xdr:cNvPr id="63" name="直線コネクタ 62"/>
        <xdr:cNvCxnSpPr/>
      </xdr:nvCxnSpPr>
      <xdr:spPr>
        <a:xfrm>
          <a:off x="3797300" y="6227645"/>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52505</xdr:rowOff>
    </xdr:from>
    <xdr:to>
      <xdr:col>19</xdr:col>
      <xdr:colOff>177800</xdr:colOff>
      <xdr:row>36</xdr:row>
      <xdr:rowOff>55445</xdr:rowOff>
    </xdr:to>
    <xdr:cxnSp macro="">
      <xdr:nvCxnSpPr>
        <xdr:cNvPr id="66" name="直線コネクタ 65"/>
        <xdr:cNvCxnSpPr/>
      </xdr:nvCxnSpPr>
      <xdr:spPr>
        <a:xfrm>
          <a:off x="2908300" y="6224705"/>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52505</xdr:rowOff>
    </xdr:from>
    <xdr:to>
      <xdr:col>15</xdr:col>
      <xdr:colOff>50800</xdr:colOff>
      <xdr:row>36</xdr:row>
      <xdr:rowOff>84836</xdr:rowOff>
    </xdr:to>
    <xdr:cxnSp macro="">
      <xdr:nvCxnSpPr>
        <xdr:cNvPr id="69" name="直線コネクタ 68"/>
        <xdr:cNvCxnSpPr/>
      </xdr:nvCxnSpPr>
      <xdr:spPr>
        <a:xfrm flipV="1">
          <a:off x="2019300" y="6224705"/>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84836</xdr:rowOff>
    </xdr:from>
    <xdr:to>
      <xdr:col>10</xdr:col>
      <xdr:colOff>114300</xdr:colOff>
      <xdr:row>36</xdr:row>
      <xdr:rowOff>98552</xdr:rowOff>
    </xdr:to>
    <xdr:cxnSp macro="">
      <xdr:nvCxnSpPr>
        <xdr:cNvPr id="72" name="直線コネクタ 71"/>
        <xdr:cNvCxnSpPr/>
      </xdr:nvCxnSpPr>
      <xdr:spPr>
        <a:xfrm flipV="1">
          <a:off x="1130300" y="6257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5951</xdr:rowOff>
    </xdr:from>
    <xdr:to>
      <xdr:col>24</xdr:col>
      <xdr:colOff>114300</xdr:colOff>
      <xdr:row>36</xdr:row>
      <xdr:rowOff>107551</xdr:rowOff>
    </xdr:to>
    <xdr:sp macro="" textlink="">
      <xdr:nvSpPr>
        <xdr:cNvPr id="82" name="楕円 81"/>
        <xdr:cNvSpPr/>
      </xdr:nvSpPr>
      <xdr:spPr>
        <a:xfrm>
          <a:off x="4584700" y="61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28828</xdr:rowOff>
    </xdr:from>
    <xdr:ext cx="469744" cy="259045"/>
    <xdr:sp macro="" textlink="">
      <xdr:nvSpPr>
        <xdr:cNvPr id="83" name="議会費該当値テキスト"/>
        <xdr:cNvSpPr txBox="1"/>
      </xdr:nvSpPr>
      <xdr:spPr>
        <a:xfrm>
          <a:off x="4686300" y="602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4645</xdr:rowOff>
    </xdr:from>
    <xdr:to>
      <xdr:col>20</xdr:col>
      <xdr:colOff>38100</xdr:colOff>
      <xdr:row>36</xdr:row>
      <xdr:rowOff>106245</xdr:rowOff>
    </xdr:to>
    <xdr:sp macro="" textlink="">
      <xdr:nvSpPr>
        <xdr:cNvPr id="84" name="楕円 83"/>
        <xdr:cNvSpPr/>
      </xdr:nvSpPr>
      <xdr:spPr>
        <a:xfrm>
          <a:off x="3746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122772</xdr:rowOff>
    </xdr:from>
    <xdr:ext cx="469744" cy="259045"/>
    <xdr:sp macro="" textlink="">
      <xdr:nvSpPr>
        <xdr:cNvPr id="85" name="テキスト ボックス 84"/>
        <xdr:cNvSpPr txBox="1"/>
      </xdr:nvSpPr>
      <xdr:spPr>
        <a:xfrm>
          <a:off x="3562428" y="595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1705</xdr:rowOff>
    </xdr:from>
    <xdr:to>
      <xdr:col>15</xdr:col>
      <xdr:colOff>101600</xdr:colOff>
      <xdr:row>36</xdr:row>
      <xdr:rowOff>103305</xdr:rowOff>
    </xdr:to>
    <xdr:sp macro="" textlink="">
      <xdr:nvSpPr>
        <xdr:cNvPr id="86" name="楕円 85"/>
        <xdr:cNvSpPr/>
      </xdr:nvSpPr>
      <xdr:spPr>
        <a:xfrm>
          <a:off x="28575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119832</xdr:rowOff>
    </xdr:from>
    <xdr:ext cx="469744" cy="259045"/>
    <xdr:sp macro="" textlink="">
      <xdr:nvSpPr>
        <xdr:cNvPr id="87" name="テキスト ボックス 86"/>
        <xdr:cNvSpPr txBox="1"/>
      </xdr:nvSpPr>
      <xdr:spPr>
        <a:xfrm>
          <a:off x="2673428" y="594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34036</xdr:rowOff>
    </xdr:from>
    <xdr:to>
      <xdr:col>10</xdr:col>
      <xdr:colOff>165100</xdr:colOff>
      <xdr:row>36</xdr:row>
      <xdr:rowOff>135636</xdr:rowOff>
    </xdr:to>
    <xdr:sp macro="" textlink="">
      <xdr:nvSpPr>
        <xdr:cNvPr id="88" name="楕円 87"/>
        <xdr:cNvSpPr/>
      </xdr:nvSpPr>
      <xdr:spPr>
        <a:xfrm>
          <a:off x="1968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126763</xdr:rowOff>
    </xdr:from>
    <xdr:ext cx="469744" cy="259045"/>
    <xdr:sp macro="" textlink="">
      <xdr:nvSpPr>
        <xdr:cNvPr id="89" name="テキスト ボックス 88"/>
        <xdr:cNvSpPr txBox="1"/>
      </xdr:nvSpPr>
      <xdr:spPr>
        <a:xfrm>
          <a:off x="1784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47752</xdr:rowOff>
    </xdr:from>
    <xdr:to>
      <xdr:col>6</xdr:col>
      <xdr:colOff>38100</xdr:colOff>
      <xdr:row>36</xdr:row>
      <xdr:rowOff>149352</xdr:rowOff>
    </xdr:to>
    <xdr:sp macro="" textlink="">
      <xdr:nvSpPr>
        <xdr:cNvPr id="90" name="楕円 89"/>
        <xdr:cNvSpPr/>
      </xdr:nvSpPr>
      <xdr:spPr>
        <a:xfrm>
          <a:off x="1079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140479</xdr:rowOff>
    </xdr:from>
    <xdr:ext cx="469744" cy="259045"/>
    <xdr:sp macro="" textlink="">
      <xdr:nvSpPr>
        <xdr:cNvPr id="91" name="テキスト ボックス 90"/>
        <xdr:cNvSpPr txBox="1"/>
      </xdr:nvSpPr>
      <xdr:spPr>
        <a:xfrm>
          <a:off x="895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106888</xdr:rowOff>
    </xdr:from>
    <xdr:to>
      <xdr:col>24</xdr:col>
      <xdr:colOff>63500</xdr:colOff>
      <xdr:row>58</xdr:row>
      <xdr:rowOff>93889</xdr:rowOff>
    </xdr:to>
    <xdr:cxnSp macro="">
      <xdr:nvCxnSpPr>
        <xdr:cNvPr id="121" name="直線コネクタ 120"/>
        <xdr:cNvCxnSpPr/>
      </xdr:nvCxnSpPr>
      <xdr:spPr>
        <a:xfrm>
          <a:off x="3797300" y="9365188"/>
          <a:ext cx="838200" cy="67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106888</xdr:rowOff>
    </xdr:from>
    <xdr:to>
      <xdr:col>19</xdr:col>
      <xdr:colOff>177800</xdr:colOff>
      <xdr:row>59</xdr:row>
      <xdr:rowOff>100587</xdr:rowOff>
    </xdr:to>
    <xdr:cxnSp macro="">
      <xdr:nvCxnSpPr>
        <xdr:cNvPr id="124" name="直線コネクタ 123"/>
        <xdr:cNvCxnSpPr/>
      </xdr:nvCxnSpPr>
      <xdr:spPr>
        <a:xfrm flipV="1">
          <a:off x="2908300" y="9365188"/>
          <a:ext cx="889000" cy="8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170477</xdr:rowOff>
    </xdr:from>
    <xdr:to>
      <xdr:col>15</xdr:col>
      <xdr:colOff>50800</xdr:colOff>
      <xdr:row>59</xdr:row>
      <xdr:rowOff>100587</xdr:rowOff>
    </xdr:to>
    <xdr:cxnSp macro="">
      <xdr:nvCxnSpPr>
        <xdr:cNvPr id="127" name="直線コネクタ 126"/>
        <xdr:cNvCxnSpPr/>
      </xdr:nvCxnSpPr>
      <xdr:spPr>
        <a:xfrm>
          <a:off x="2019300" y="10114577"/>
          <a:ext cx="889000" cy="10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170477</xdr:rowOff>
    </xdr:from>
    <xdr:to>
      <xdr:col>10</xdr:col>
      <xdr:colOff>114300</xdr:colOff>
      <xdr:row>59</xdr:row>
      <xdr:rowOff>94209</xdr:rowOff>
    </xdr:to>
    <xdr:cxnSp macro="">
      <xdr:nvCxnSpPr>
        <xdr:cNvPr id="130" name="直線コネクタ 129"/>
        <xdr:cNvCxnSpPr/>
      </xdr:nvCxnSpPr>
      <xdr:spPr>
        <a:xfrm flipV="1">
          <a:off x="1130300" y="10114577"/>
          <a:ext cx="889000" cy="9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43089</xdr:rowOff>
    </xdr:from>
    <xdr:to>
      <xdr:col>24</xdr:col>
      <xdr:colOff>114300</xdr:colOff>
      <xdr:row>58</xdr:row>
      <xdr:rowOff>144689</xdr:rowOff>
    </xdr:to>
    <xdr:sp macro="" textlink="">
      <xdr:nvSpPr>
        <xdr:cNvPr id="140" name="楕円 139"/>
        <xdr:cNvSpPr/>
      </xdr:nvSpPr>
      <xdr:spPr>
        <a:xfrm>
          <a:off x="4584700" y="99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21516</xdr:rowOff>
    </xdr:from>
    <xdr:ext cx="534377" cy="259045"/>
    <xdr:sp macro="" textlink="">
      <xdr:nvSpPr>
        <xdr:cNvPr id="141" name="総務費該当値テキスト"/>
        <xdr:cNvSpPr txBox="1"/>
      </xdr:nvSpPr>
      <xdr:spPr>
        <a:xfrm>
          <a:off x="4686300" y="99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56088</xdr:rowOff>
    </xdr:from>
    <xdr:to>
      <xdr:col>20</xdr:col>
      <xdr:colOff>38100</xdr:colOff>
      <xdr:row>54</xdr:row>
      <xdr:rowOff>157688</xdr:rowOff>
    </xdr:to>
    <xdr:sp macro="" textlink="">
      <xdr:nvSpPr>
        <xdr:cNvPr id="142" name="楕円 141"/>
        <xdr:cNvSpPr/>
      </xdr:nvSpPr>
      <xdr:spPr>
        <a:xfrm>
          <a:off x="3746500" y="93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148815</xdr:rowOff>
    </xdr:from>
    <xdr:ext cx="599010" cy="259045"/>
    <xdr:sp macro="" textlink="">
      <xdr:nvSpPr>
        <xdr:cNvPr id="143" name="テキスト ボックス 142"/>
        <xdr:cNvSpPr txBox="1"/>
      </xdr:nvSpPr>
      <xdr:spPr>
        <a:xfrm>
          <a:off x="3497795" y="940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49787</xdr:rowOff>
    </xdr:from>
    <xdr:to>
      <xdr:col>15</xdr:col>
      <xdr:colOff>101600</xdr:colOff>
      <xdr:row>59</xdr:row>
      <xdr:rowOff>151387</xdr:rowOff>
    </xdr:to>
    <xdr:sp macro="" textlink="">
      <xdr:nvSpPr>
        <xdr:cNvPr id="144" name="楕円 143"/>
        <xdr:cNvSpPr/>
      </xdr:nvSpPr>
      <xdr:spPr>
        <a:xfrm>
          <a:off x="2857500" y="101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142514</xdr:rowOff>
    </xdr:from>
    <xdr:ext cx="534377" cy="259045"/>
    <xdr:sp macro="" textlink="">
      <xdr:nvSpPr>
        <xdr:cNvPr id="145" name="テキスト ボックス 144"/>
        <xdr:cNvSpPr txBox="1"/>
      </xdr:nvSpPr>
      <xdr:spPr>
        <a:xfrm>
          <a:off x="2641111" y="1025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119677</xdr:rowOff>
    </xdr:from>
    <xdr:to>
      <xdr:col>10</xdr:col>
      <xdr:colOff>165100</xdr:colOff>
      <xdr:row>59</xdr:row>
      <xdr:rowOff>49827</xdr:rowOff>
    </xdr:to>
    <xdr:sp macro="" textlink="">
      <xdr:nvSpPr>
        <xdr:cNvPr id="146" name="楕円 145"/>
        <xdr:cNvSpPr/>
      </xdr:nvSpPr>
      <xdr:spPr>
        <a:xfrm>
          <a:off x="1968500" y="100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40954</xdr:rowOff>
    </xdr:from>
    <xdr:ext cx="534377" cy="259045"/>
    <xdr:sp macro="" textlink="">
      <xdr:nvSpPr>
        <xdr:cNvPr id="147" name="テキスト ボックス 146"/>
        <xdr:cNvSpPr txBox="1"/>
      </xdr:nvSpPr>
      <xdr:spPr>
        <a:xfrm>
          <a:off x="1752111" y="1015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43409</xdr:rowOff>
    </xdr:from>
    <xdr:to>
      <xdr:col>6</xdr:col>
      <xdr:colOff>38100</xdr:colOff>
      <xdr:row>59</xdr:row>
      <xdr:rowOff>145009</xdr:rowOff>
    </xdr:to>
    <xdr:sp macro="" textlink="">
      <xdr:nvSpPr>
        <xdr:cNvPr id="148" name="楕円 147"/>
        <xdr:cNvSpPr/>
      </xdr:nvSpPr>
      <xdr:spPr>
        <a:xfrm>
          <a:off x="1079500" y="101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136136</xdr:rowOff>
    </xdr:from>
    <xdr:ext cx="534377" cy="259045"/>
    <xdr:sp macro="" textlink="">
      <xdr:nvSpPr>
        <xdr:cNvPr id="149" name="テキスト ボックス 148"/>
        <xdr:cNvSpPr txBox="1"/>
      </xdr:nvSpPr>
      <xdr:spPr>
        <a:xfrm>
          <a:off x="863111" y="102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138610</xdr:rowOff>
    </xdr:from>
    <xdr:to>
      <xdr:col>24</xdr:col>
      <xdr:colOff>63500</xdr:colOff>
      <xdr:row>77</xdr:row>
      <xdr:rowOff>3804</xdr:rowOff>
    </xdr:to>
    <xdr:cxnSp macro="">
      <xdr:nvCxnSpPr>
        <xdr:cNvPr id="179" name="直線コネクタ 178"/>
        <xdr:cNvCxnSpPr/>
      </xdr:nvCxnSpPr>
      <xdr:spPr>
        <a:xfrm flipV="1">
          <a:off x="3797300" y="12997360"/>
          <a:ext cx="838200" cy="20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3804</xdr:rowOff>
    </xdr:from>
    <xdr:to>
      <xdr:col>19</xdr:col>
      <xdr:colOff>177800</xdr:colOff>
      <xdr:row>77</xdr:row>
      <xdr:rowOff>36616</xdr:rowOff>
    </xdr:to>
    <xdr:cxnSp macro="">
      <xdr:nvCxnSpPr>
        <xdr:cNvPr id="182" name="直線コネクタ 181"/>
        <xdr:cNvCxnSpPr/>
      </xdr:nvCxnSpPr>
      <xdr:spPr>
        <a:xfrm flipV="1">
          <a:off x="2908300" y="13205454"/>
          <a:ext cx="889000" cy="3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36616</xdr:rowOff>
    </xdr:from>
    <xdr:to>
      <xdr:col>15</xdr:col>
      <xdr:colOff>50800</xdr:colOff>
      <xdr:row>77</xdr:row>
      <xdr:rowOff>73634</xdr:rowOff>
    </xdr:to>
    <xdr:cxnSp macro="">
      <xdr:nvCxnSpPr>
        <xdr:cNvPr id="185" name="直線コネクタ 184"/>
        <xdr:cNvCxnSpPr/>
      </xdr:nvCxnSpPr>
      <xdr:spPr>
        <a:xfrm flipV="1">
          <a:off x="2019300" y="13238266"/>
          <a:ext cx="889000" cy="3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73634</xdr:rowOff>
    </xdr:from>
    <xdr:to>
      <xdr:col>10</xdr:col>
      <xdr:colOff>114300</xdr:colOff>
      <xdr:row>77</xdr:row>
      <xdr:rowOff>119545</xdr:rowOff>
    </xdr:to>
    <xdr:cxnSp macro="">
      <xdr:nvCxnSpPr>
        <xdr:cNvPr id="188" name="直線コネクタ 187"/>
        <xdr:cNvCxnSpPr/>
      </xdr:nvCxnSpPr>
      <xdr:spPr>
        <a:xfrm flipV="1">
          <a:off x="1130300" y="13275284"/>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87810</xdr:rowOff>
    </xdr:from>
    <xdr:to>
      <xdr:col>24</xdr:col>
      <xdr:colOff>114300</xdr:colOff>
      <xdr:row>76</xdr:row>
      <xdr:rowOff>17960</xdr:rowOff>
    </xdr:to>
    <xdr:sp macro="" textlink="">
      <xdr:nvSpPr>
        <xdr:cNvPr id="198" name="楕円 197"/>
        <xdr:cNvSpPr/>
      </xdr:nvSpPr>
      <xdr:spPr>
        <a:xfrm>
          <a:off x="4584700" y="129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66237</xdr:rowOff>
    </xdr:from>
    <xdr:ext cx="599010" cy="259045"/>
    <xdr:sp macro="" textlink="">
      <xdr:nvSpPr>
        <xdr:cNvPr id="199" name="民生費該当値テキスト"/>
        <xdr:cNvSpPr txBox="1"/>
      </xdr:nvSpPr>
      <xdr:spPr>
        <a:xfrm>
          <a:off x="4686300" y="1292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124454</xdr:rowOff>
    </xdr:from>
    <xdr:to>
      <xdr:col>20</xdr:col>
      <xdr:colOff>38100</xdr:colOff>
      <xdr:row>77</xdr:row>
      <xdr:rowOff>54604</xdr:rowOff>
    </xdr:to>
    <xdr:sp macro="" textlink="">
      <xdr:nvSpPr>
        <xdr:cNvPr id="200" name="楕円 199"/>
        <xdr:cNvSpPr/>
      </xdr:nvSpPr>
      <xdr:spPr>
        <a:xfrm>
          <a:off x="3746500" y="131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45731</xdr:rowOff>
    </xdr:from>
    <xdr:ext cx="599010" cy="259045"/>
    <xdr:sp macro="" textlink="">
      <xdr:nvSpPr>
        <xdr:cNvPr id="201" name="テキスト ボックス 200"/>
        <xdr:cNvSpPr txBox="1"/>
      </xdr:nvSpPr>
      <xdr:spPr>
        <a:xfrm>
          <a:off x="3497795" y="1324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157266</xdr:rowOff>
    </xdr:from>
    <xdr:to>
      <xdr:col>15</xdr:col>
      <xdr:colOff>101600</xdr:colOff>
      <xdr:row>77</xdr:row>
      <xdr:rowOff>87416</xdr:rowOff>
    </xdr:to>
    <xdr:sp macro="" textlink="">
      <xdr:nvSpPr>
        <xdr:cNvPr id="202" name="楕円 201"/>
        <xdr:cNvSpPr/>
      </xdr:nvSpPr>
      <xdr:spPr>
        <a:xfrm>
          <a:off x="2857500" y="131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78543</xdr:rowOff>
    </xdr:from>
    <xdr:ext cx="599010" cy="259045"/>
    <xdr:sp macro="" textlink="">
      <xdr:nvSpPr>
        <xdr:cNvPr id="203" name="テキスト ボックス 202"/>
        <xdr:cNvSpPr txBox="1"/>
      </xdr:nvSpPr>
      <xdr:spPr>
        <a:xfrm>
          <a:off x="2608795" y="1328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22834</xdr:rowOff>
    </xdr:from>
    <xdr:to>
      <xdr:col>10</xdr:col>
      <xdr:colOff>165100</xdr:colOff>
      <xdr:row>77</xdr:row>
      <xdr:rowOff>124434</xdr:rowOff>
    </xdr:to>
    <xdr:sp macro="" textlink="">
      <xdr:nvSpPr>
        <xdr:cNvPr id="204" name="楕円 203"/>
        <xdr:cNvSpPr/>
      </xdr:nvSpPr>
      <xdr:spPr>
        <a:xfrm>
          <a:off x="1968500" y="13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115561</xdr:rowOff>
    </xdr:from>
    <xdr:ext cx="599010" cy="259045"/>
    <xdr:sp macro="" textlink="">
      <xdr:nvSpPr>
        <xdr:cNvPr id="205" name="テキスト ボックス 204"/>
        <xdr:cNvSpPr txBox="1"/>
      </xdr:nvSpPr>
      <xdr:spPr>
        <a:xfrm>
          <a:off x="1719795" y="1331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68745</xdr:rowOff>
    </xdr:from>
    <xdr:to>
      <xdr:col>6</xdr:col>
      <xdr:colOff>38100</xdr:colOff>
      <xdr:row>77</xdr:row>
      <xdr:rowOff>170345</xdr:rowOff>
    </xdr:to>
    <xdr:sp macro="" textlink="">
      <xdr:nvSpPr>
        <xdr:cNvPr id="206" name="楕円 205"/>
        <xdr:cNvSpPr/>
      </xdr:nvSpPr>
      <xdr:spPr>
        <a:xfrm>
          <a:off x="1079500" y="132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161472</xdr:rowOff>
    </xdr:from>
    <xdr:ext cx="599010" cy="259045"/>
    <xdr:sp macro="" textlink="">
      <xdr:nvSpPr>
        <xdr:cNvPr id="207" name="テキスト ボックス 206"/>
        <xdr:cNvSpPr txBox="1"/>
      </xdr:nvSpPr>
      <xdr:spPr>
        <a:xfrm>
          <a:off x="830795" y="1336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5195</xdr:rowOff>
    </xdr:from>
    <xdr:to>
      <xdr:col>24</xdr:col>
      <xdr:colOff>63500</xdr:colOff>
      <xdr:row>97</xdr:row>
      <xdr:rowOff>45580</xdr:rowOff>
    </xdr:to>
    <xdr:cxnSp macro="">
      <xdr:nvCxnSpPr>
        <xdr:cNvPr id="237" name="直線コネクタ 236"/>
        <xdr:cNvCxnSpPr/>
      </xdr:nvCxnSpPr>
      <xdr:spPr>
        <a:xfrm>
          <a:off x="3797300" y="15435695"/>
          <a:ext cx="838200" cy="124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8"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5195</xdr:rowOff>
    </xdr:from>
    <xdr:to>
      <xdr:col>19</xdr:col>
      <xdr:colOff>177800</xdr:colOff>
      <xdr:row>92</xdr:row>
      <xdr:rowOff>59068</xdr:rowOff>
    </xdr:to>
    <xdr:cxnSp macro="">
      <xdr:nvCxnSpPr>
        <xdr:cNvPr id="240" name="直線コネクタ 239"/>
        <xdr:cNvCxnSpPr/>
      </xdr:nvCxnSpPr>
      <xdr:spPr>
        <a:xfrm flipV="1">
          <a:off x="2908300" y="15435695"/>
          <a:ext cx="889000" cy="39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2" name="テキスト ボックス 241"/>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59068</xdr:rowOff>
    </xdr:from>
    <xdr:to>
      <xdr:col>15</xdr:col>
      <xdr:colOff>50800</xdr:colOff>
      <xdr:row>97</xdr:row>
      <xdr:rowOff>44678</xdr:rowOff>
    </xdr:to>
    <xdr:cxnSp macro="">
      <xdr:nvCxnSpPr>
        <xdr:cNvPr id="243" name="直線コネクタ 242"/>
        <xdr:cNvCxnSpPr/>
      </xdr:nvCxnSpPr>
      <xdr:spPr>
        <a:xfrm flipV="1">
          <a:off x="2019300" y="15832468"/>
          <a:ext cx="889000" cy="84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5" name="テキスト ボックス 244"/>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44678</xdr:rowOff>
    </xdr:from>
    <xdr:to>
      <xdr:col>10</xdr:col>
      <xdr:colOff>114300</xdr:colOff>
      <xdr:row>98</xdr:row>
      <xdr:rowOff>2806</xdr:rowOff>
    </xdr:to>
    <xdr:cxnSp macro="">
      <xdr:nvCxnSpPr>
        <xdr:cNvPr id="246" name="直線コネクタ 245"/>
        <xdr:cNvCxnSpPr/>
      </xdr:nvCxnSpPr>
      <xdr:spPr>
        <a:xfrm flipV="1">
          <a:off x="1130300" y="16675328"/>
          <a:ext cx="889000" cy="1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48" name="テキスト ボックス 247"/>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0" name="テキスト ボックス 249"/>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166230</xdr:rowOff>
    </xdr:from>
    <xdr:to>
      <xdr:col>24</xdr:col>
      <xdr:colOff>114300</xdr:colOff>
      <xdr:row>97</xdr:row>
      <xdr:rowOff>96380</xdr:rowOff>
    </xdr:to>
    <xdr:sp macro="" textlink="">
      <xdr:nvSpPr>
        <xdr:cNvPr id="256" name="楕円 255"/>
        <xdr:cNvSpPr/>
      </xdr:nvSpPr>
      <xdr:spPr>
        <a:xfrm>
          <a:off x="4584700" y="166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17657</xdr:rowOff>
    </xdr:from>
    <xdr:ext cx="534377" cy="259045"/>
    <xdr:sp macro="" textlink="">
      <xdr:nvSpPr>
        <xdr:cNvPr id="257" name="衛生費該当値テキスト"/>
        <xdr:cNvSpPr txBox="1"/>
      </xdr:nvSpPr>
      <xdr:spPr>
        <a:xfrm>
          <a:off x="4686300" y="164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125845</xdr:rowOff>
    </xdr:from>
    <xdr:to>
      <xdr:col>20</xdr:col>
      <xdr:colOff>38100</xdr:colOff>
      <xdr:row>90</xdr:row>
      <xdr:rowOff>55995</xdr:rowOff>
    </xdr:to>
    <xdr:sp macro="" textlink="">
      <xdr:nvSpPr>
        <xdr:cNvPr id="258" name="楕円 257"/>
        <xdr:cNvSpPr/>
      </xdr:nvSpPr>
      <xdr:spPr>
        <a:xfrm>
          <a:off x="3746500" y="153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72522</xdr:rowOff>
    </xdr:from>
    <xdr:ext cx="599010" cy="259045"/>
    <xdr:sp macro="" textlink="">
      <xdr:nvSpPr>
        <xdr:cNvPr id="259" name="テキスト ボックス 258"/>
        <xdr:cNvSpPr txBox="1"/>
      </xdr:nvSpPr>
      <xdr:spPr>
        <a:xfrm>
          <a:off x="3497795" y="1516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8268</xdr:rowOff>
    </xdr:from>
    <xdr:to>
      <xdr:col>15</xdr:col>
      <xdr:colOff>101600</xdr:colOff>
      <xdr:row>92</xdr:row>
      <xdr:rowOff>109868</xdr:rowOff>
    </xdr:to>
    <xdr:sp macro="" textlink="">
      <xdr:nvSpPr>
        <xdr:cNvPr id="260" name="楕円 259"/>
        <xdr:cNvSpPr/>
      </xdr:nvSpPr>
      <xdr:spPr>
        <a:xfrm>
          <a:off x="2857500" y="157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126395</xdr:rowOff>
    </xdr:from>
    <xdr:ext cx="599010" cy="259045"/>
    <xdr:sp macro="" textlink="">
      <xdr:nvSpPr>
        <xdr:cNvPr id="261" name="テキスト ボックス 260"/>
        <xdr:cNvSpPr txBox="1"/>
      </xdr:nvSpPr>
      <xdr:spPr>
        <a:xfrm>
          <a:off x="2608795" y="1555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165328</xdr:rowOff>
    </xdr:from>
    <xdr:to>
      <xdr:col>10</xdr:col>
      <xdr:colOff>165100</xdr:colOff>
      <xdr:row>97</xdr:row>
      <xdr:rowOff>95478</xdr:rowOff>
    </xdr:to>
    <xdr:sp macro="" textlink="">
      <xdr:nvSpPr>
        <xdr:cNvPr id="262" name="楕円 261"/>
        <xdr:cNvSpPr/>
      </xdr:nvSpPr>
      <xdr:spPr>
        <a:xfrm>
          <a:off x="1968500" y="166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112005</xdr:rowOff>
    </xdr:from>
    <xdr:ext cx="534377" cy="259045"/>
    <xdr:sp macro="" textlink="">
      <xdr:nvSpPr>
        <xdr:cNvPr id="263" name="テキスト ボックス 262"/>
        <xdr:cNvSpPr txBox="1"/>
      </xdr:nvSpPr>
      <xdr:spPr>
        <a:xfrm>
          <a:off x="1752111" y="163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123456</xdr:rowOff>
    </xdr:from>
    <xdr:to>
      <xdr:col>6</xdr:col>
      <xdr:colOff>38100</xdr:colOff>
      <xdr:row>98</xdr:row>
      <xdr:rowOff>53606</xdr:rowOff>
    </xdr:to>
    <xdr:sp macro="" textlink="">
      <xdr:nvSpPr>
        <xdr:cNvPr id="264" name="楕円 263"/>
        <xdr:cNvSpPr/>
      </xdr:nvSpPr>
      <xdr:spPr>
        <a:xfrm>
          <a:off x="1079500" y="167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70133</xdr:rowOff>
    </xdr:from>
    <xdr:ext cx="534377" cy="259045"/>
    <xdr:sp macro="" textlink="">
      <xdr:nvSpPr>
        <xdr:cNvPr id="265" name="テキスト ボックス 264"/>
        <xdr:cNvSpPr txBox="1"/>
      </xdr:nvSpPr>
      <xdr:spPr>
        <a:xfrm>
          <a:off x="863111" y="1652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4506</xdr:rowOff>
    </xdr:from>
    <xdr:to>
      <xdr:col>55</xdr:col>
      <xdr:colOff>0</xdr:colOff>
      <xdr:row>56</xdr:row>
      <xdr:rowOff>91100</xdr:rowOff>
    </xdr:to>
    <xdr:cxnSp macro="">
      <xdr:nvCxnSpPr>
        <xdr:cNvPr id="347" name="直線コネクタ 346"/>
        <xdr:cNvCxnSpPr/>
      </xdr:nvCxnSpPr>
      <xdr:spPr>
        <a:xfrm flipV="1">
          <a:off x="9639300" y="9434256"/>
          <a:ext cx="838200" cy="25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48" name="農林水産業費平均値テキスト"/>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14633</xdr:rowOff>
    </xdr:from>
    <xdr:to>
      <xdr:col>50</xdr:col>
      <xdr:colOff>114300</xdr:colOff>
      <xdr:row>56</xdr:row>
      <xdr:rowOff>91100</xdr:rowOff>
    </xdr:to>
    <xdr:cxnSp macro="">
      <xdr:nvCxnSpPr>
        <xdr:cNvPr id="350" name="直線コネクタ 349"/>
        <xdr:cNvCxnSpPr/>
      </xdr:nvCxnSpPr>
      <xdr:spPr>
        <a:xfrm>
          <a:off x="8750300" y="9615833"/>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55141</xdr:rowOff>
    </xdr:from>
    <xdr:to>
      <xdr:col>45</xdr:col>
      <xdr:colOff>177800</xdr:colOff>
      <xdr:row>56</xdr:row>
      <xdr:rowOff>14633</xdr:rowOff>
    </xdr:to>
    <xdr:cxnSp macro="">
      <xdr:nvCxnSpPr>
        <xdr:cNvPr id="353" name="直線コネクタ 352"/>
        <xdr:cNvCxnSpPr/>
      </xdr:nvCxnSpPr>
      <xdr:spPr>
        <a:xfrm>
          <a:off x="7861300" y="9141991"/>
          <a:ext cx="889000" cy="47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55141</xdr:rowOff>
    </xdr:from>
    <xdr:to>
      <xdr:col>41</xdr:col>
      <xdr:colOff>50800</xdr:colOff>
      <xdr:row>57</xdr:row>
      <xdr:rowOff>24577</xdr:rowOff>
    </xdr:to>
    <xdr:cxnSp macro="">
      <xdr:nvCxnSpPr>
        <xdr:cNvPr id="356" name="直線コネクタ 355"/>
        <xdr:cNvCxnSpPr/>
      </xdr:nvCxnSpPr>
      <xdr:spPr>
        <a:xfrm flipV="1">
          <a:off x="6972300" y="9141991"/>
          <a:ext cx="889000" cy="6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8" name="テキスト ボックス 357"/>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125156</xdr:rowOff>
    </xdr:from>
    <xdr:to>
      <xdr:col>55</xdr:col>
      <xdr:colOff>50800</xdr:colOff>
      <xdr:row>55</xdr:row>
      <xdr:rowOff>55306</xdr:rowOff>
    </xdr:to>
    <xdr:sp macro="" textlink="">
      <xdr:nvSpPr>
        <xdr:cNvPr id="366" name="楕円 365"/>
        <xdr:cNvSpPr/>
      </xdr:nvSpPr>
      <xdr:spPr>
        <a:xfrm>
          <a:off x="10426700" y="93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148033</xdr:rowOff>
    </xdr:from>
    <xdr:ext cx="534377" cy="259045"/>
    <xdr:sp macro="" textlink="">
      <xdr:nvSpPr>
        <xdr:cNvPr id="367" name="農林水産業費該当値テキスト"/>
        <xdr:cNvSpPr txBox="1"/>
      </xdr:nvSpPr>
      <xdr:spPr>
        <a:xfrm>
          <a:off x="10528300" y="92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40300</xdr:rowOff>
    </xdr:from>
    <xdr:to>
      <xdr:col>50</xdr:col>
      <xdr:colOff>165100</xdr:colOff>
      <xdr:row>56</xdr:row>
      <xdr:rowOff>141900</xdr:rowOff>
    </xdr:to>
    <xdr:sp macro="" textlink="">
      <xdr:nvSpPr>
        <xdr:cNvPr id="368" name="楕円 367"/>
        <xdr:cNvSpPr/>
      </xdr:nvSpPr>
      <xdr:spPr>
        <a:xfrm>
          <a:off x="9588500" y="96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133027</xdr:rowOff>
    </xdr:from>
    <xdr:ext cx="534377" cy="259045"/>
    <xdr:sp macro="" textlink="">
      <xdr:nvSpPr>
        <xdr:cNvPr id="369" name="テキスト ボックス 368"/>
        <xdr:cNvSpPr txBox="1"/>
      </xdr:nvSpPr>
      <xdr:spPr>
        <a:xfrm>
          <a:off x="9372111" y="97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135283</xdr:rowOff>
    </xdr:from>
    <xdr:to>
      <xdr:col>46</xdr:col>
      <xdr:colOff>38100</xdr:colOff>
      <xdr:row>56</xdr:row>
      <xdr:rowOff>65433</xdr:rowOff>
    </xdr:to>
    <xdr:sp macro="" textlink="">
      <xdr:nvSpPr>
        <xdr:cNvPr id="370" name="楕円 369"/>
        <xdr:cNvSpPr/>
      </xdr:nvSpPr>
      <xdr:spPr>
        <a:xfrm>
          <a:off x="8699500" y="956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56560</xdr:rowOff>
    </xdr:from>
    <xdr:ext cx="534377" cy="259045"/>
    <xdr:sp macro="" textlink="">
      <xdr:nvSpPr>
        <xdr:cNvPr id="371" name="テキスト ボックス 370"/>
        <xdr:cNvSpPr txBox="1"/>
      </xdr:nvSpPr>
      <xdr:spPr>
        <a:xfrm>
          <a:off x="8483111" y="96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4341</xdr:rowOff>
    </xdr:from>
    <xdr:to>
      <xdr:col>41</xdr:col>
      <xdr:colOff>101600</xdr:colOff>
      <xdr:row>53</xdr:row>
      <xdr:rowOff>105941</xdr:rowOff>
    </xdr:to>
    <xdr:sp macro="" textlink="">
      <xdr:nvSpPr>
        <xdr:cNvPr id="372" name="楕円 371"/>
        <xdr:cNvSpPr/>
      </xdr:nvSpPr>
      <xdr:spPr>
        <a:xfrm>
          <a:off x="7810500" y="90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122468</xdr:rowOff>
    </xdr:from>
    <xdr:ext cx="534377" cy="259045"/>
    <xdr:sp macro="" textlink="">
      <xdr:nvSpPr>
        <xdr:cNvPr id="373" name="テキスト ボックス 372"/>
        <xdr:cNvSpPr txBox="1"/>
      </xdr:nvSpPr>
      <xdr:spPr>
        <a:xfrm>
          <a:off x="7594111" y="88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145227</xdr:rowOff>
    </xdr:from>
    <xdr:to>
      <xdr:col>36</xdr:col>
      <xdr:colOff>165100</xdr:colOff>
      <xdr:row>57</xdr:row>
      <xdr:rowOff>75377</xdr:rowOff>
    </xdr:to>
    <xdr:sp macro="" textlink="">
      <xdr:nvSpPr>
        <xdr:cNvPr id="374" name="楕円 373"/>
        <xdr:cNvSpPr/>
      </xdr:nvSpPr>
      <xdr:spPr>
        <a:xfrm>
          <a:off x="6921500" y="97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66504</xdr:rowOff>
    </xdr:from>
    <xdr:ext cx="534377" cy="259045"/>
    <xdr:sp macro="" textlink="">
      <xdr:nvSpPr>
        <xdr:cNvPr id="375" name="テキスト ボックス 374"/>
        <xdr:cNvSpPr txBox="1"/>
      </xdr:nvSpPr>
      <xdr:spPr>
        <a:xfrm>
          <a:off x="6705111" y="983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126533</xdr:rowOff>
    </xdr:from>
    <xdr:to>
      <xdr:col>55</xdr:col>
      <xdr:colOff>0</xdr:colOff>
      <xdr:row>77</xdr:row>
      <xdr:rowOff>137849</xdr:rowOff>
    </xdr:to>
    <xdr:cxnSp macro="">
      <xdr:nvCxnSpPr>
        <xdr:cNvPr id="402" name="直線コネクタ 401"/>
        <xdr:cNvCxnSpPr/>
      </xdr:nvCxnSpPr>
      <xdr:spPr>
        <a:xfrm>
          <a:off x="9639300" y="13328183"/>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104998</xdr:rowOff>
    </xdr:from>
    <xdr:to>
      <xdr:col>50</xdr:col>
      <xdr:colOff>114300</xdr:colOff>
      <xdr:row>77</xdr:row>
      <xdr:rowOff>126533</xdr:rowOff>
    </xdr:to>
    <xdr:cxnSp macro="">
      <xdr:nvCxnSpPr>
        <xdr:cNvPr id="405" name="直線コネクタ 404"/>
        <xdr:cNvCxnSpPr/>
      </xdr:nvCxnSpPr>
      <xdr:spPr>
        <a:xfrm>
          <a:off x="8750300" y="13306648"/>
          <a:ext cx="889000" cy="2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7" name="テキスト ボックス 406"/>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104998</xdr:rowOff>
    </xdr:from>
    <xdr:to>
      <xdr:col>45</xdr:col>
      <xdr:colOff>177800</xdr:colOff>
      <xdr:row>77</xdr:row>
      <xdr:rowOff>110897</xdr:rowOff>
    </xdr:to>
    <xdr:cxnSp macro="">
      <xdr:nvCxnSpPr>
        <xdr:cNvPr id="408" name="直線コネクタ 407"/>
        <xdr:cNvCxnSpPr/>
      </xdr:nvCxnSpPr>
      <xdr:spPr>
        <a:xfrm flipV="1">
          <a:off x="7861300" y="13306648"/>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0" name="テキスト ボックス 409"/>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110897</xdr:rowOff>
    </xdr:from>
    <xdr:to>
      <xdr:col>41</xdr:col>
      <xdr:colOff>50800</xdr:colOff>
      <xdr:row>77</xdr:row>
      <xdr:rowOff>124110</xdr:rowOff>
    </xdr:to>
    <xdr:cxnSp macro="">
      <xdr:nvCxnSpPr>
        <xdr:cNvPr id="411" name="直線コネクタ 410"/>
        <xdr:cNvCxnSpPr/>
      </xdr:nvCxnSpPr>
      <xdr:spPr>
        <a:xfrm flipV="1">
          <a:off x="6972300" y="13312547"/>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3" name="テキスト ボックス 412"/>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5" name="テキスト ボックス 414"/>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87049</xdr:rowOff>
    </xdr:from>
    <xdr:to>
      <xdr:col>55</xdr:col>
      <xdr:colOff>50800</xdr:colOff>
      <xdr:row>78</xdr:row>
      <xdr:rowOff>17199</xdr:rowOff>
    </xdr:to>
    <xdr:sp macro="" textlink="">
      <xdr:nvSpPr>
        <xdr:cNvPr id="421" name="楕円 420"/>
        <xdr:cNvSpPr/>
      </xdr:nvSpPr>
      <xdr:spPr>
        <a:xfrm>
          <a:off x="10426700" y="132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1976</xdr:rowOff>
    </xdr:from>
    <xdr:ext cx="469744" cy="259045"/>
    <xdr:sp macro="" textlink="">
      <xdr:nvSpPr>
        <xdr:cNvPr id="422" name="商工費該当値テキスト"/>
        <xdr:cNvSpPr txBox="1"/>
      </xdr:nvSpPr>
      <xdr:spPr>
        <a:xfrm>
          <a:off x="10528300" y="1320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75733</xdr:rowOff>
    </xdr:from>
    <xdr:to>
      <xdr:col>50</xdr:col>
      <xdr:colOff>165100</xdr:colOff>
      <xdr:row>78</xdr:row>
      <xdr:rowOff>5883</xdr:rowOff>
    </xdr:to>
    <xdr:sp macro="" textlink="">
      <xdr:nvSpPr>
        <xdr:cNvPr id="423" name="楕円 422"/>
        <xdr:cNvSpPr/>
      </xdr:nvSpPr>
      <xdr:spPr>
        <a:xfrm>
          <a:off x="9588500" y="132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168460</xdr:rowOff>
    </xdr:from>
    <xdr:ext cx="469744" cy="259045"/>
    <xdr:sp macro="" textlink="">
      <xdr:nvSpPr>
        <xdr:cNvPr id="424" name="テキスト ボックス 423"/>
        <xdr:cNvSpPr txBox="1"/>
      </xdr:nvSpPr>
      <xdr:spPr>
        <a:xfrm>
          <a:off x="9404428" y="1337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54198</xdr:rowOff>
    </xdr:from>
    <xdr:to>
      <xdr:col>46</xdr:col>
      <xdr:colOff>38100</xdr:colOff>
      <xdr:row>77</xdr:row>
      <xdr:rowOff>155798</xdr:rowOff>
    </xdr:to>
    <xdr:sp macro="" textlink="">
      <xdr:nvSpPr>
        <xdr:cNvPr id="425" name="楕円 424"/>
        <xdr:cNvSpPr/>
      </xdr:nvSpPr>
      <xdr:spPr>
        <a:xfrm>
          <a:off x="8699500" y="132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146925</xdr:rowOff>
    </xdr:from>
    <xdr:ext cx="469744" cy="259045"/>
    <xdr:sp macro="" textlink="">
      <xdr:nvSpPr>
        <xdr:cNvPr id="426" name="テキスト ボックス 425"/>
        <xdr:cNvSpPr txBox="1"/>
      </xdr:nvSpPr>
      <xdr:spPr>
        <a:xfrm>
          <a:off x="8515428" y="133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60097</xdr:rowOff>
    </xdr:from>
    <xdr:to>
      <xdr:col>41</xdr:col>
      <xdr:colOff>101600</xdr:colOff>
      <xdr:row>77</xdr:row>
      <xdr:rowOff>161697</xdr:rowOff>
    </xdr:to>
    <xdr:sp macro="" textlink="">
      <xdr:nvSpPr>
        <xdr:cNvPr id="427" name="楕円 426"/>
        <xdr:cNvSpPr/>
      </xdr:nvSpPr>
      <xdr:spPr>
        <a:xfrm>
          <a:off x="7810500" y="132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152824</xdr:rowOff>
    </xdr:from>
    <xdr:ext cx="469744" cy="259045"/>
    <xdr:sp macro="" textlink="">
      <xdr:nvSpPr>
        <xdr:cNvPr id="428" name="テキスト ボックス 427"/>
        <xdr:cNvSpPr txBox="1"/>
      </xdr:nvSpPr>
      <xdr:spPr>
        <a:xfrm>
          <a:off x="7626428" y="1335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73310</xdr:rowOff>
    </xdr:from>
    <xdr:to>
      <xdr:col>36</xdr:col>
      <xdr:colOff>165100</xdr:colOff>
      <xdr:row>78</xdr:row>
      <xdr:rowOff>3460</xdr:rowOff>
    </xdr:to>
    <xdr:sp macro="" textlink="">
      <xdr:nvSpPr>
        <xdr:cNvPr id="429" name="楕円 428"/>
        <xdr:cNvSpPr/>
      </xdr:nvSpPr>
      <xdr:spPr>
        <a:xfrm>
          <a:off x="6921500" y="132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166037</xdr:rowOff>
    </xdr:from>
    <xdr:ext cx="469744" cy="259045"/>
    <xdr:sp macro="" textlink="">
      <xdr:nvSpPr>
        <xdr:cNvPr id="430" name="テキスト ボックス 429"/>
        <xdr:cNvSpPr txBox="1"/>
      </xdr:nvSpPr>
      <xdr:spPr>
        <a:xfrm>
          <a:off x="6737428" y="133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130572</xdr:rowOff>
    </xdr:from>
    <xdr:to>
      <xdr:col>55</xdr:col>
      <xdr:colOff>0</xdr:colOff>
      <xdr:row>96</xdr:row>
      <xdr:rowOff>126947</xdr:rowOff>
    </xdr:to>
    <xdr:cxnSp macro="">
      <xdr:nvCxnSpPr>
        <xdr:cNvPr id="462" name="直線コネクタ 461"/>
        <xdr:cNvCxnSpPr/>
      </xdr:nvCxnSpPr>
      <xdr:spPr>
        <a:xfrm>
          <a:off x="9639300" y="16418322"/>
          <a:ext cx="838200" cy="16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130572</xdr:rowOff>
    </xdr:from>
    <xdr:to>
      <xdr:col>50</xdr:col>
      <xdr:colOff>114300</xdr:colOff>
      <xdr:row>96</xdr:row>
      <xdr:rowOff>97393</xdr:rowOff>
    </xdr:to>
    <xdr:cxnSp macro="">
      <xdr:nvCxnSpPr>
        <xdr:cNvPr id="465" name="直線コネクタ 464"/>
        <xdr:cNvCxnSpPr/>
      </xdr:nvCxnSpPr>
      <xdr:spPr>
        <a:xfrm flipV="1">
          <a:off x="8750300" y="16418322"/>
          <a:ext cx="889000" cy="1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17284</xdr:rowOff>
    </xdr:from>
    <xdr:to>
      <xdr:col>45</xdr:col>
      <xdr:colOff>177800</xdr:colOff>
      <xdr:row>96</xdr:row>
      <xdr:rowOff>97393</xdr:rowOff>
    </xdr:to>
    <xdr:cxnSp macro="">
      <xdr:nvCxnSpPr>
        <xdr:cNvPr id="468" name="直線コネクタ 467"/>
        <xdr:cNvCxnSpPr/>
      </xdr:nvCxnSpPr>
      <xdr:spPr>
        <a:xfrm>
          <a:off x="7861300" y="16476484"/>
          <a:ext cx="8890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24763</xdr:rowOff>
    </xdr:from>
    <xdr:to>
      <xdr:col>41</xdr:col>
      <xdr:colOff>50800</xdr:colOff>
      <xdr:row>96</xdr:row>
      <xdr:rowOff>17284</xdr:rowOff>
    </xdr:to>
    <xdr:cxnSp macro="">
      <xdr:nvCxnSpPr>
        <xdr:cNvPr id="471" name="直線コネクタ 470"/>
        <xdr:cNvCxnSpPr/>
      </xdr:nvCxnSpPr>
      <xdr:spPr>
        <a:xfrm>
          <a:off x="6972300" y="16312513"/>
          <a:ext cx="889000" cy="16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3" name="テキスト ボックス 472"/>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5" name="テキスト ボックス 474"/>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76147</xdr:rowOff>
    </xdr:from>
    <xdr:to>
      <xdr:col>55</xdr:col>
      <xdr:colOff>50800</xdr:colOff>
      <xdr:row>97</xdr:row>
      <xdr:rowOff>6297</xdr:rowOff>
    </xdr:to>
    <xdr:sp macro="" textlink="">
      <xdr:nvSpPr>
        <xdr:cNvPr id="481" name="楕円 480"/>
        <xdr:cNvSpPr/>
      </xdr:nvSpPr>
      <xdr:spPr>
        <a:xfrm>
          <a:off x="10426700" y="165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54574</xdr:rowOff>
    </xdr:from>
    <xdr:ext cx="534377" cy="259045"/>
    <xdr:sp macro="" textlink="">
      <xdr:nvSpPr>
        <xdr:cNvPr id="482" name="土木費該当値テキスト"/>
        <xdr:cNvSpPr txBox="1"/>
      </xdr:nvSpPr>
      <xdr:spPr>
        <a:xfrm>
          <a:off x="10528300" y="1651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79772</xdr:rowOff>
    </xdr:from>
    <xdr:to>
      <xdr:col>50</xdr:col>
      <xdr:colOff>165100</xdr:colOff>
      <xdr:row>96</xdr:row>
      <xdr:rowOff>9922</xdr:rowOff>
    </xdr:to>
    <xdr:sp macro="" textlink="">
      <xdr:nvSpPr>
        <xdr:cNvPr id="483" name="楕円 482"/>
        <xdr:cNvSpPr/>
      </xdr:nvSpPr>
      <xdr:spPr>
        <a:xfrm>
          <a:off x="9588500" y="163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1049</xdr:rowOff>
    </xdr:from>
    <xdr:ext cx="534377" cy="259045"/>
    <xdr:sp macro="" textlink="">
      <xdr:nvSpPr>
        <xdr:cNvPr id="484" name="テキスト ボックス 483"/>
        <xdr:cNvSpPr txBox="1"/>
      </xdr:nvSpPr>
      <xdr:spPr>
        <a:xfrm>
          <a:off x="9372111" y="1646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46593</xdr:rowOff>
    </xdr:from>
    <xdr:to>
      <xdr:col>46</xdr:col>
      <xdr:colOff>38100</xdr:colOff>
      <xdr:row>96</xdr:row>
      <xdr:rowOff>148193</xdr:rowOff>
    </xdr:to>
    <xdr:sp macro="" textlink="">
      <xdr:nvSpPr>
        <xdr:cNvPr id="485" name="楕円 484"/>
        <xdr:cNvSpPr/>
      </xdr:nvSpPr>
      <xdr:spPr>
        <a:xfrm>
          <a:off x="8699500" y="1650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139320</xdr:rowOff>
    </xdr:from>
    <xdr:ext cx="534377" cy="259045"/>
    <xdr:sp macro="" textlink="">
      <xdr:nvSpPr>
        <xdr:cNvPr id="486" name="テキスト ボックス 485"/>
        <xdr:cNvSpPr txBox="1"/>
      </xdr:nvSpPr>
      <xdr:spPr>
        <a:xfrm>
          <a:off x="8483111" y="165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137934</xdr:rowOff>
    </xdr:from>
    <xdr:to>
      <xdr:col>41</xdr:col>
      <xdr:colOff>101600</xdr:colOff>
      <xdr:row>96</xdr:row>
      <xdr:rowOff>68084</xdr:rowOff>
    </xdr:to>
    <xdr:sp macro="" textlink="">
      <xdr:nvSpPr>
        <xdr:cNvPr id="487" name="楕円 486"/>
        <xdr:cNvSpPr/>
      </xdr:nvSpPr>
      <xdr:spPr>
        <a:xfrm>
          <a:off x="7810500" y="16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84611</xdr:rowOff>
    </xdr:from>
    <xdr:ext cx="534377" cy="259045"/>
    <xdr:sp macro="" textlink="">
      <xdr:nvSpPr>
        <xdr:cNvPr id="488" name="テキスト ボックス 487"/>
        <xdr:cNvSpPr txBox="1"/>
      </xdr:nvSpPr>
      <xdr:spPr>
        <a:xfrm>
          <a:off x="7594111" y="162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145413</xdr:rowOff>
    </xdr:from>
    <xdr:to>
      <xdr:col>36</xdr:col>
      <xdr:colOff>165100</xdr:colOff>
      <xdr:row>95</xdr:row>
      <xdr:rowOff>75563</xdr:rowOff>
    </xdr:to>
    <xdr:sp macro="" textlink="">
      <xdr:nvSpPr>
        <xdr:cNvPr id="489" name="楕円 488"/>
        <xdr:cNvSpPr/>
      </xdr:nvSpPr>
      <xdr:spPr>
        <a:xfrm>
          <a:off x="6921500" y="162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92090</xdr:rowOff>
    </xdr:from>
    <xdr:ext cx="534377" cy="259045"/>
    <xdr:sp macro="" textlink="">
      <xdr:nvSpPr>
        <xdr:cNvPr id="490" name="テキスト ボックス 489"/>
        <xdr:cNvSpPr txBox="1"/>
      </xdr:nvSpPr>
      <xdr:spPr>
        <a:xfrm>
          <a:off x="6705111" y="160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19228</xdr:rowOff>
    </xdr:from>
    <xdr:to>
      <xdr:col>85</xdr:col>
      <xdr:colOff>126364</xdr:colOff>
      <xdr:row>39</xdr:row>
      <xdr:rowOff>37440</xdr:rowOff>
    </xdr:to>
    <xdr:cxnSp macro="">
      <xdr:nvCxnSpPr>
        <xdr:cNvPr id="515" name="直線コネクタ 514"/>
        <xdr:cNvCxnSpPr/>
      </xdr:nvCxnSpPr>
      <xdr:spPr>
        <a:xfrm flipV="1">
          <a:off x="16317595" y="5505628"/>
          <a:ext cx="1269" cy="121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16"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17" name="直線コネクタ 516"/>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137355</xdr:rowOff>
    </xdr:from>
    <xdr:ext cx="534377" cy="259045"/>
    <xdr:sp macro="" textlink="">
      <xdr:nvSpPr>
        <xdr:cNvPr id="518" name="消防費最大値テキスト"/>
        <xdr:cNvSpPr txBox="1"/>
      </xdr:nvSpPr>
      <xdr:spPr>
        <a:xfrm>
          <a:off x="16370300" y="5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19228</xdr:rowOff>
    </xdr:from>
    <xdr:to>
      <xdr:col>86</xdr:col>
      <xdr:colOff>25400</xdr:colOff>
      <xdr:row>32</xdr:row>
      <xdr:rowOff>19228</xdr:rowOff>
    </xdr:to>
    <xdr:cxnSp macro="">
      <xdr:nvCxnSpPr>
        <xdr:cNvPr id="519" name="直線コネクタ 518"/>
        <xdr:cNvCxnSpPr/>
      </xdr:nvCxnSpPr>
      <xdr:spPr>
        <a:xfrm>
          <a:off x="16230600" y="550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165227</xdr:rowOff>
    </xdr:from>
    <xdr:to>
      <xdr:col>85</xdr:col>
      <xdr:colOff>127000</xdr:colOff>
      <xdr:row>36</xdr:row>
      <xdr:rowOff>144500</xdr:rowOff>
    </xdr:to>
    <xdr:cxnSp macro="">
      <xdr:nvCxnSpPr>
        <xdr:cNvPr id="520" name="直線コネクタ 519"/>
        <xdr:cNvCxnSpPr/>
      </xdr:nvCxnSpPr>
      <xdr:spPr>
        <a:xfrm>
          <a:off x="15481300" y="5137277"/>
          <a:ext cx="838200" cy="117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93641</xdr:rowOff>
    </xdr:from>
    <xdr:ext cx="534377" cy="259045"/>
    <xdr:sp macro="" textlink="">
      <xdr:nvSpPr>
        <xdr:cNvPr id="521" name="消防費平均値テキスト"/>
        <xdr:cNvSpPr txBox="1"/>
      </xdr:nvSpPr>
      <xdr:spPr>
        <a:xfrm>
          <a:off x="16370300" y="6094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70764</xdr:rowOff>
    </xdr:from>
    <xdr:to>
      <xdr:col>85</xdr:col>
      <xdr:colOff>177800</xdr:colOff>
      <xdr:row>37</xdr:row>
      <xdr:rowOff>914</xdr:rowOff>
    </xdr:to>
    <xdr:sp macro="" textlink="">
      <xdr:nvSpPr>
        <xdr:cNvPr id="522" name="フローチャート: 判断 521"/>
        <xdr:cNvSpPr/>
      </xdr:nvSpPr>
      <xdr:spPr>
        <a:xfrm>
          <a:off x="162687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165227</xdr:rowOff>
    </xdr:from>
    <xdr:to>
      <xdr:col>81</xdr:col>
      <xdr:colOff>50800</xdr:colOff>
      <xdr:row>36</xdr:row>
      <xdr:rowOff>135128</xdr:rowOff>
    </xdr:to>
    <xdr:cxnSp macro="">
      <xdr:nvCxnSpPr>
        <xdr:cNvPr id="523" name="直線コネクタ 522"/>
        <xdr:cNvCxnSpPr/>
      </xdr:nvCxnSpPr>
      <xdr:spPr>
        <a:xfrm flipV="1">
          <a:off x="14592300" y="5137277"/>
          <a:ext cx="889000" cy="117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38341</xdr:rowOff>
    </xdr:from>
    <xdr:to>
      <xdr:col>81</xdr:col>
      <xdr:colOff>101600</xdr:colOff>
      <xdr:row>36</xdr:row>
      <xdr:rowOff>139941</xdr:rowOff>
    </xdr:to>
    <xdr:sp macro="" textlink="">
      <xdr:nvSpPr>
        <xdr:cNvPr id="524" name="フローチャート: 判断 523"/>
        <xdr:cNvSpPr/>
      </xdr:nvSpPr>
      <xdr:spPr>
        <a:xfrm>
          <a:off x="15430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131068</xdr:rowOff>
    </xdr:from>
    <xdr:ext cx="534377" cy="259045"/>
    <xdr:sp macro="" textlink="">
      <xdr:nvSpPr>
        <xdr:cNvPr id="525" name="テキスト ボックス 524"/>
        <xdr:cNvSpPr txBox="1"/>
      </xdr:nvSpPr>
      <xdr:spPr>
        <a:xfrm>
          <a:off x="15214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135128</xdr:rowOff>
    </xdr:from>
    <xdr:to>
      <xdr:col>76</xdr:col>
      <xdr:colOff>114300</xdr:colOff>
      <xdr:row>37</xdr:row>
      <xdr:rowOff>51117</xdr:rowOff>
    </xdr:to>
    <xdr:cxnSp macro="">
      <xdr:nvCxnSpPr>
        <xdr:cNvPr id="526" name="直線コネクタ 525"/>
        <xdr:cNvCxnSpPr/>
      </xdr:nvCxnSpPr>
      <xdr:spPr>
        <a:xfrm flipV="1">
          <a:off x="13703300" y="6307328"/>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93091</xdr:rowOff>
    </xdr:from>
    <xdr:to>
      <xdr:col>76</xdr:col>
      <xdr:colOff>165100</xdr:colOff>
      <xdr:row>37</xdr:row>
      <xdr:rowOff>23241</xdr:rowOff>
    </xdr:to>
    <xdr:sp macro="" textlink="">
      <xdr:nvSpPr>
        <xdr:cNvPr id="527" name="フローチャート: 判断 526"/>
        <xdr:cNvSpPr/>
      </xdr:nvSpPr>
      <xdr:spPr>
        <a:xfrm>
          <a:off x="14541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14368</xdr:rowOff>
    </xdr:from>
    <xdr:ext cx="534377" cy="259045"/>
    <xdr:sp macro="" textlink="">
      <xdr:nvSpPr>
        <xdr:cNvPr id="528" name="テキスト ボックス 527"/>
        <xdr:cNvSpPr txBox="1"/>
      </xdr:nvSpPr>
      <xdr:spPr>
        <a:xfrm>
          <a:off x="14325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145720</xdr:rowOff>
    </xdr:from>
    <xdr:to>
      <xdr:col>71</xdr:col>
      <xdr:colOff>177800</xdr:colOff>
      <xdr:row>37</xdr:row>
      <xdr:rowOff>51117</xdr:rowOff>
    </xdr:to>
    <xdr:cxnSp macro="">
      <xdr:nvCxnSpPr>
        <xdr:cNvPr id="529" name="直線コネクタ 528"/>
        <xdr:cNvCxnSpPr/>
      </xdr:nvCxnSpPr>
      <xdr:spPr>
        <a:xfrm>
          <a:off x="12814300" y="6317920"/>
          <a:ext cx="8890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145631</xdr:rowOff>
    </xdr:from>
    <xdr:to>
      <xdr:col>72</xdr:col>
      <xdr:colOff>38100</xdr:colOff>
      <xdr:row>37</xdr:row>
      <xdr:rowOff>75781</xdr:rowOff>
    </xdr:to>
    <xdr:sp macro="" textlink="">
      <xdr:nvSpPr>
        <xdr:cNvPr id="530" name="フローチャート: 判断 529"/>
        <xdr:cNvSpPr/>
      </xdr:nvSpPr>
      <xdr:spPr>
        <a:xfrm>
          <a:off x="13652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92308</xdr:rowOff>
    </xdr:from>
    <xdr:ext cx="534377" cy="259045"/>
    <xdr:sp macro="" textlink="">
      <xdr:nvSpPr>
        <xdr:cNvPr id="531" name="テキスト ボックス 530"/>
        <xdr:cNvSpPr txBox="1"/>
      </xdr:nvSpPr>
      <xdr:spPr>
        <a:xfrm>
          <a:off x="13436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140907</xdr:rowOff>
    </xdr:from>
    <xdr:to>
      <xdr:col>67</xdr:col>
      <xdr:colOff>101600</xdr:colOff>
      <xdr:row>37</xdr:row>
      <xdr:rowOff>71057</xdr:rowOff>
    </xdr:to>
    <xdr:sp macro="" textlink="">
      <xdr:nvSpPr>
        <xdr:cNvPr id="532" name="フローチャート: 判断 531"/>
        <xdr:cNvSpPr/>
      </xdr:nvSpPr>
      <xdr:spPr>
        <a:xfrm>
          <a:off x="12763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62184</xdr:rowOff>
    </xdr:from>
    <xdr:ext cx="534377" cy="259045"/>
    <xdr:sp macro="" textlink="">
      <xdr:nvSpPr>
        <xdr:cNvPr id="533" name="テキスト ボックス 532"/>
        <xdr:cNvSpPr txBox="1"/>
      </xdr:nvSpPr>
      <xdr:spPr>
        <a:xfrm>
          <a:off x="12547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93700</xdr:rowOff>
    </xdr:from>
    <xdr:to>
      <xdr:col>85</xdr:col>
      <xdr:colOff>177800</xdr:colOff>
      <xdr:row>37</xdr:row>
      <xdr:rowOff>23850</xdr:rowOff>
    </xdr:to>
    <xdr:sp macro="" textlink="">
      <xdr:nvSpPr>
        <xdr:cNvPr id="539" name="楕円 538"/>
        <xdr:cNvSpPr/>
      </xdr:nvSpPr>
      <xdr:spPr>
        <a:xfrm>
          <a:off x="16268700" y="62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72127</xdr:rowOff>
    </xdr:from>
    <xdr:ext cx="534377" cy="259045"/>
    <xdr:sp macro="" textlink="">
      <xdr:nvSpPr>
        <xdr:cNvPr id="540" name="消防費該当値テキスト"/>
        <xdr:cNvSpPr txBox="1"/>
      </xdr:nvSpPr>
      <xdr:spPr>
        <a:xfrm>
          <a:off x="16370300" y="62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114427</xdr:rowOff>
    </xdr:from>
    <xdr:to>
      <xdr:col>81</xdr:col>
      <xdr:colOff>101600</xdr:colOff>
      <xdr:row>30</xdr:row>
      <xdr:rowOff>44577</xdr:rowOff>
    </xdr:to>
    <xdr:sp macro="" textlink="">
      <xdr:nvSpPr>
        <xdr:cNvPr id="541" name="楕円 540"/>
        <xdr:cNvSpPr/>
      </xdr:nvSpPr>
      <xdr:spPr>
        <a:xfrm>
          <a:off x="15430500" y="50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61104</xdr:rowOff>
    </xdr:from>
    <xdr:ext cx="534377" cy="259045"/>
    <xdr:sp macro="" textlink="">
      <xdr:nvSpPr>
        <xdr:cNvPr id="542" name="テキスト ボックス 541"/>
        <xdr:cNvSpPr txBox="1"/>
      </xdr:nvSpPr>
      <xdr:spPr>
        <a:xfrm>
          <a:off x="15214111" y="486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84328</xdr:rowOff>
    </xdr:from>
    <xdr:to>
      <xdr:col>76</xdr:col>
      <xdr:colOff>165100</xdr:colOff>
      <xdr:row>37</xdr:row>
      <xdr:rowOff>14478</xdr:rowOff>
    </xdr:to>
    <xdr:sp macro="" textlink="">
      <xdr:nvSpPr>
        <xdr:cNvPr id="543" name="楕円 542"/>
        <xdr:cNvSpPr/>
      </xdr:nvSpPr>
      <xdr:spPr>
        <a:xfrm>
          <a:off x="14541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31005</xdr:rowOff>
    </xdr:from>
    <xdr:ext cx="534377" cy="259045"/>
    <xdr:sp macro="" textlink="">
      <xdr:nvSpPr>
        <xdr:cNvPr id="544" name="テキスト ボックス 543"/>
        <xdr:cNvSpPr txBox="1"/>
      </xdr:nvSpPr>
      <xdr:spPr>
        <a:xfrm>
          <a:off x="14325111" y="60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317</xdr:rowOff>
    </xdr:from>
    <xdr:to>
      <xdr:col>72</xdr:col>
      <xdr:colOff>38100</xdr:colOff>
      <xdr:row>37</xdr:row>
      <xdr:rowOff>101917</xdr:rowOff>
    </xdr:to>
    <xdr:sp macro="" textlink="">
      <xdr:nvSpPr>
        <xdr:cNvPr id="545" name="楕円 544"/>
        <xdr:cNvSpPr/>
      </xdr:nvSpPr>
      <xdr:spPr>
        <a:xfrm>
          <a:off x="13652500" y="6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93044</xdr:rowOff>
    </xdr:from>
    <xdr:ext cx="534377" cy="259045"/>
    <xdr:sp macro="" textlink="">
      <xdr:nvSpPr>
        <xdr:cNvPr id="546" name="テキスト ボックス 545"/>
        <xdr:cNvSpPr txBox="1"/>
      </xdr:nvSpPr>
      <xdr:spPr>
        <a:xfrm>
          <a:off x="13436111" y="64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94920</xdr:rowOff>
    </xdr:from>
    <xdr:to>
      <xdr:col>67</xdr:col>
      <xdr:colOff>101600</xdr:colOff>
      <xdr:row>37</xdr:row>
      <xdr:rowOff>25070</xdr:rowOff>
    </xdr:to>
    <xdr:sp macro="" textlink="">
      <xdr:nvSpPr>
        <xdr:cNvPr id="547" name="楕円 546"/>
        <xdr:cNvSpPr/>
      </xdr:nvSpPr>
      <xdr:spPr>
        <a:xfrm>
          <a:off x="12763500" y="62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41597</xdr:rowOff>
    </xdr:from>
    <xdr:ext cx="534377" cy="259045"/>
    <xdr:sp macro="" textlink="">
      <xdr:nvSpPr>
        <xdr:cNvPr id="548" name="テキスト ボックス 547"/>
        <xdr:cNvSpPr txBox="1"/>
      </xdr:nvSpPr>
      <xdr:spPr>
        <a:xfrm>
          <a:off x="12547111" y="60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96603</xdr:rowOff>
    </xdr:from>
    <xdr:to>
      <xdr:col>85</xdr:col>
      <xdr:colOff>127000</xdr:colOff>
      <xdr:row>58</xdr:row>
      <xdr:rowOff>169418</xdr:rowOff>
    </xdr:to>
    <xdr:cxnSp macro="">
      <xdr:nvCxnSpPr>
        <xdr:cNvPr id="580" name="直線コネクタ 579"/>
        <xdr:cNvCxnSpPr/>
      </xdr:nvCxnSpPr>
      <xdr:spPr>
        <a:xfrm flipV="1">
          <a:off x="15481300" y="9697803"/>
          <a:ext cx="838200" cy="4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1"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5262</xdr:rowOff>
    </xdr:from>
    <xdr:to>
      <xdr:col>81</xdr:col>
      <xdr:colOff>50800</xdr:colOff>
      <xdr:row>58</xdr:row>
      <xdr:rowOff>169418</xdr:rowOff>
    </xdr:to>
    <xdr:cxnSp macro="">
      <xdr:nvCxnSpPr>
        <xdr:cNvPr id="583" name="直線コネクタ 582"/>
        <xdr:cNvCxnSpPr/>
      </xdr:nvCxnSpPr>
      <xdr:spPr>
        <a:xfrm>
          <a:off x="14592300" y="9777912"/>
          <a:ext cx="889000" cy="3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5262</xdr:rowOff>
    </xdr:from>
    <xdr:to>
      <xdr:col>76</xdr:col>
      <xdr:colOff>114300</xdr:colOff>
      <xdr:row>58</xdr:row>
      <xdr:rowOff>127432</xdr:rowOff>
    </xdr:to>
    <xdr:cxnSp macro="">
      <xdr:nvCxnSpPr>
        <xdr:cNvPr id="586" name="直線コネクタ 585"/>
        <xdr:cNvCxnSpPr/>
      </xdr:nvCxnSpPr>
      <xdr:spPr>
        <a:xfrm flipV="1">
          <a:off x="13703300" y="9777912"/>
          <a:ext cx="889000" cy="29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8" name="テキスト ボックス 587"/>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64610</xdr:rowOff>
    </xdr:from>
    <xdr:to>
      <xdr:col>71</xdr:col>
      <xdr:colOff>177800</xdr:colOff>
      <xdr:row>58</xdr:row>
      <xdr:rowOff>127432</xdr:rowOff>
    </xdr:to>
    <xdr:cxnSp macro="">
      <xdr:nvCxnSpPr>
        <xdr:cNvPr id="589" name="直線コネクタ 588"/>
        <xdr:cNvCxnSpPr/>
      </xdr:nvCxnSpPr>
      <xdr:spPr>
        <a:xfrm>
          <a:off x="12814300" y="10008710"/>
          <a:ext cx="889000" cy="6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1" name="テキスト ボックス 590"/>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3" name="テキスト ボックス 592"/>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45803</xdr:rowOff>
    </xdr:from>
    <xdr:to>
      <xdr:col>85</xdr:col>
      <xdr:colOff>177800</xdr:colOff>
      <xdr:row>56</xdr:row>
      <xdr:rowOff>147403</xdr:rowOff>
    </xdr:to>
    <xdr:sp macro="" textlink="">
      <xdr:nvSpPr>
        <xdr:cNvPr id="599" name="楕円 598"/>
        <xdr:cNvSpPr/>
      </xdr:nvSpPr>
      <xdr:spPr>
        <a:xfrm>
          <a:off x="16268700" y="96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68680</xdr:rowOff>
    </xdr:from>
    <xdr:ext cx="534377" cy="259045"/>
    <xdr:sp macro="" textlink="">
      <xdr:nvSpPr>
        <xdr:cNvPr id="600" name="教育費該当値テキスト"/>
        <xdr:cNvSpPr txBox="1"/>
      </xdr:nvSpPr>
      <xdr:spPr>
        <a:xfrm>
          <a:off x="16370300" y="94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118618</xdr:rowOff>
    </xdr:from>
    <xdr:to>
      <xdr:col>81</xdr:col>
      <xdr:colOff>101600</xdr:colOff>
      <xdr:row>59</xdr:row>
      <xdr:rowOff>48768</xdr:rowOff>
    </xdr:to>
    <xdr:sp macro="" textlink="">
      <xdr:nvSpPr>
        <xdr:cNvPr id="601" name="楕円 600"/>
        <xdr:cNvSpPr/>
      </xdr:nvSpPr>
      <xdr:spPr>
        <a:xfrm>
          <a:off x="154305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39895</xdr:rowOff>
    </xdr:from>
    <xdr:ext cx="534377" cy="259045"/>
    <xdr:sp macro="" textlink="">
      <xdr:nvSpPr>
        <xdr:cNvPr id="602" name="テキスト ボックス 601"/>
        <xdr:cNvSpPr txBox="1"/>
      </xdr:nvSpPr>
      <xdr:spPr>
        <a:xfrm>
          <a:off x="15214111" y="1015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125912</xdr:rowOff>
    </xdr:from>
    <xdr:to>
      <xdr:col>76</xdr:col>
      <xdr:colOff>165100</xdr:colOff>
      <xdr:row>57</xdr:row>
      <xdr:rowOff>56062</xdr:rowOff>
    </xdr:to>
    <xdr:sp macro="" textlink="">
      <xdr:nvSpPr>
        <xdr:cNvPr id="603" name="楕円 602"/>
        <xdr:cNvSpPr/>
      </xdr:nvSpPr>
      <xdr:spPr>
        <a:xfrm>
          <a:off x="14541500" y="97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72589</xdr:rowOff>
    </xdr:from>
    <xdr:ext cx="534377" cy="259045"/>
    <xdr:sp macro="" textlink="">
      <xdr:nvSpPr>
        <xdr:cNvPr id="604" name="テキスト ボックス 603"/>
        <xdr:cNvSpPr txBox="1"/>
      </xdr:nvSpPr>
      <xdr:spPr>
        <a:xfrm>
          <a:off x="14325111" y="95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76632</xdr:rowOff>
    </xdr:from>
    <xdr:to>
      <xdr:col>72</xdr:col>
      <xdr:colOff>38100</xdr:colOff>
      <xdr:row>59</xdr:row>
      <xdr:rowOff>6782</xdr:rowOff>
    </xdr:to>
    <xdr:sp macro="" textlink="">
      <xdr:nvSpPr>
        <xdr:cNvPr id="605" name="楕円 604"/>
        <xdr:cNvSpPr/>
      </xdr:nvSpPr>
      <xdr:spPr>
        <a:xfrm>
          <a:off x="13652500" y="100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169359</xdr:rowOff>
    </xdr:from>
    <xdr:ext cx="534377" cy="259045"/>
    <xdr:sp macro="" textlink="">
      <xdr:nvSpPr>
        <xdr:cNvPr id="606" name="テキスト ボックス 605"/>
        <xdr:cNvSpPr txBox="1"/>
      </xdr:nvSpPr>
      <xdr:spPr>
        <a:xfrm>
          <a:off x="13436111" y="101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13810</xdr:rowOff>
    </xdr:from>
    <xdr:to>
      <xdr:col>67</xdr:col>
      <xdr:colOff>101600</xdr:colOff>
      <xdr:row>58</xdr:row>
      <xdr:rowOff>115410</xdr:rowOff>
    </xdr:to>
    <xdr:sp macro="" textlink="">
      <xdr:nvSpPr>
        <xdr:cNvPr id="607" name="楕円 606"/>
        <xdr:cNvSpPr/>
      </xdr:nvSpPr>
      <xdr:spPr>
        <a:xfrm>
          <a:off x="12763500" y="99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106537</xdr:rowOff>
    </xdr:from>
    <xdr:ext cx="534377" cy="259045"/>
    <xdr:sp macro="" textlink="">
      <xdr:nvSpPr>
        <xdr:cNvPr id="608" name="テキスト ボックス 607"/>
        <xdr:cNvSpPr txBox="1"/>
      </xdr:nvSpPr>
      <xdr:spPr>
        <a:xfrm>
          <a:off x="12547111" y="100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79</xdr:row>
      <xdr:rowOff>97605</xdr:rowOff>
    </xdr:to>
    <xdr:cxnSp macro="">
      <xdr:nvCxnSpPr>
        <xdr:cNvPr id="639" name="直線コネクタ 638"/>
        <xdr:cNvCxnSpPr/>
      </xdr:nvCxnSpPr>
      <xdr:spPr>
        <a:xfrm>
          <a:off x="15481300" y="13512800"/>
          <a:ext cx="838200" cy="1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79</xdr:row>
      <xdr:rowOff>37058</xdr:rowOff>
    </xdr:to>
    <xdr:cxnSp macro="">
      <xdr:nvCxnSpPr>
        <xdr:cNvPr id="642" name="直線コネクタ 641"/>
        <xdr:cNvCxnSpPr/>
      </xdr:nvCxnSpPr>
      <xdr:spPr>
        <a:xfrm flipV="1">
          <a:off x="14592300" y="13512800"/>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4" name="テキスト ボックス 643"/>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37058</xdr:rowOff>
    </xdr:from>
    <xdr:to>
      <xdr:col>76</xdr:col>
      <xdr:colOff>114300</xdr:colOff>
      <xdr:row>79</xdr:row>
      <xdr:rowOff>97540</xdr:rowOff>
    </xdr:to>
    <xdr:cxnSp macro="">
      <xdr:nvCxnSpPr>
        <xdr:cNvPr id="645" name="直線コネクタ 644"/>
        <xdr:cNvCxnSpPr/>
      </xdr:nvCxnSpPr>
      <xdr:spPr>
        <a:xfrm flipV="1">
          <a:off x="13703300" y="13581608"/>
          <a:ext cx="889000" cy="6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7" name="テキスト ボックス 646"/>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90388</xdr:rowOff>
    </xdr:from>
    <xdr:to>
      <xdr:col>71</xdr:col>
      <xdr:colOff>177800</xdr:colOff>
      <xdr:row>79</xdr:row>
      <xdr:rowOff>97540</xdr:rowOff>
    </xdr:to>
    <xdr:cxnSp macro="">
      <xdr:nvCxnSpPr>
        <xdr:cNvPr id="648" name="直線コネクタ 647"/>
        <xdr:cNvCxnSpPr/>
      </xdr:nvCxnSpPr>
      <xdr:spPr>
        <a:xfrm>
          <a:off x="12814300" y="13634938"/>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46805</xdr:rowOff>
    </xdr:from>
    <xdr:to>
      <xdr:col>85</xdr:col>
      <xdr:colOff>177800</xdr:colOff>
      <xdr:row>79</xdr:row>
      <xdr:rowOff>148405</xdr:rowOff>
    </xdr:to>
    <xdr:sp macro="" textlink="">
      <xdr:nvSpPr>
        <xdr:cNvPr id="658" name="楕円 657"/>
        <xdr:cNvSpPr/>
      </xdr:nvSpPr>
      <xdr:spPr>
        <a:xfrm>
          <a:off x="16268700" y="135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133182</xdr:rowOff>
    </xdr:from>
    <xdr:ext cx="313932" cy="259045"/>
    <xdr:sp macro="" textlink="">
      <xdr:nvSpPr>
        <xdr:cNvPr id="659" name="災害復旧費該当値テキスト"/>
        <xdr:cNvSpPr txBox="1"/>
      </xdr:nvSpPr>
      <xdr:spPr>
        <a:xfrm>
          <a:off x="16370300" y="13506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10177</xdr:rowOff>
    </xdr:from>
    <xdr:ext cx="469744" cy="259045"/>
    <xdr:sp macro="" textlink="">
      <xdr:nvSpPr>
        <xdr:cNvPr id="661" name="テキスト ボックス 660"/>
        <xdr:cNvSpPr txBox="1"/>
      </xdr:nvSpPr>
      <xdr:spPr>
        <a:xfrm>
          <a:off x="15246428"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157708</xdr:rowOff>
    </xdr:from>
    <xdr:to>
      <xdr:col>76</xdr:col>
      <xdr:colOff>165100</xdr:colOff>
      <xdr:row>79</xdr:row>
      <xdr:rowOff>87858</xdr:rowOff>
    </xdr:to>
    <xdr:sp macro="" textlink="">
      <xdr:nvSpPr>
        <xdr:cNvPr id="662" name="楕円 661"/>
        <xdr:cNvSpPr/>
      </xdr:nvSpPr>
      <xdr:spPr>
        <a:xfrm>
          <a:off x="14541500" y="135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78985</xdr:rowOff>
    </xdr:from>
    <xdr:ext cx="469744" cy="259045"/>
    <xdr:sp macro="" textlink="">
      <xdr:nvSpPr>
        <xdr:cNvPr id="663" name="テキスト ボックス 662"/>
        <xdr:cNvSpPr txBox="1"/>
      </xdr:nvSpPr>
      <xdr:spPr>
        <a:xfrm>
          <a:off x="14357428" y="1362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46740</xdr:rowOff>
    </xdr:from>
    <xdr:to>
      <xdr:col>72</xdr:col>
      <xdr:colOff>38100</xdr:colOff>
      <xdr:row>79</xdr:row>
      <xdr:rowOff>148340</xdr:rowOff>
    </xdr:to>
    <xdr:sp macro="" textlink="">
      <xdr:nvSpPr>
        <xdr:cNvPr id="664" name="楕円 663"/>
        <xdr:cNvSpPr/>
      </xdr:nvSpPr>
      <xdr:spPr>
        <a:xfrm>
          <a:off x="13652500" y="13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139467</xdr:rowOff>
    </xdr:from>
    <xdr:ext cx="313932" cy="259045"/>
    <xdr:sp macro="" textlink="">
      <xdr:nvSpPr>
        <xdr:cNvPr id="665" name="テキスト ボックス 664"/>
        <xdr:cNvSpPr txBox="1"/>
      </xdr:nvSpPr>
      <xdr:spPr>
        <a:xfrm>
          <a:off x="13546333" y="13684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39588</xdr:rowOff>
    </xdr:from>
    <xdr:to>
      <xdr:col>67</xdr:col>
      <xdr:colOff>101600</xdr:colOff>
      <xdr:row>79</xdr:row>
      <xdr:rowOff>141188</xdr:rowOff>
    </xdr:to>
    <xdr:sp macro="" textlink="">
      <xdr:nvSpPr>
        <xdr:cNvPr id="666" name="楕円 665"/>
        <xdr:cNvSpPr/>
      </xdr:nvSpPr>
      <xdr:spPr>
        <a:xfrm>
          <a:off x="12763500" y="135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132315</xdr:rowOff>
    </xdr:from>
    <xdr:ext cx="378565" cy="259045"/>
    <xdr:sp macro="" textlink="">
      <xdr:nvSpPr>
        <xdr:cNvPr id="667" name="テキスト ボックス 666"/>
        <xdr:cNvSpPr txBox="1"/>
      </xdr:nvSpPr>
      <xdr:spPr>
        <a:xfrm>
          <a:off x="12625017" y="13676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76212</xdr:rowOff>
    </xdr:from>
    <xdr:to>
      <xdr:col>85</xdr:col>
      <xdr:colOff>127000</xdr:colOff>
      <xdr:row>95</xdr:row>
      <xdr:rowOff>137261</xdr:rowOff>
    </xdr:to>
    <xdr:cxnSp macro="">
      <xdr:nvCxnSpPr>
        <xdr:cNvPr id="696" name="直線コネクタ 695"/>
        <xdr:cNvCxnSpPr/>
      </xdr:nvCxnSpPr>
      <xdr:spPr>
        <a:xfrm flipV="1">
          <a:off x="15481300" y="16363962"/>
          <a:ext cx="838200" cy="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7"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137261</xdr:rowOff>
    </xdr:from>
    <xdr:to>
      <xdr:col>81</xdr:col>
      <xdr:colOff>50800</xdr:colOff>
      <xdr:row>96</xdr:row>
      <xdr:rowOff>14515</xdr:rowOff>
    </xdr:to>
    <xdr:cxnSp macro="">
      <xdr:nvCxnSpPr>
        <xdr:cNvPr id="699" name="直線コネクタ 698"/>
        <xdr:cNvCxnSpPr/>
      </xdr:nvCxnSpPr>
      <xdr:spPr>
        <a:xfrm flipV="1">
          <a:off x="14592300" y="16425011"/>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1" name="テキスト ボックス 700"/>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14515</xdr:rowOff>
    </xdr:from>
    <xdr:to>
      <xdr:col>76</xdr:col>
      <xdr:colOff>114300</xdr:colOff>
      <xdr:row>96</xdr:row>
      <xdr:rowOff>50088</xdr:rowOff>
    </xdr:to>
    <xdr:cxnSp macro="">
      <xdr:nvCxnSpPr>
        <xdr:cNvPr id="702" name="直線コネクタ 701"/>
        <xdr:cNvCxnSpPr/>
      </xdr:nvCxnSpPr>
      <xdr:spPr>
        <a:xfrm flipV="1">
          <a:off x="13703300" y="16473715"/>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4" name="テキスト ボックス 703"/>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50088</xdr:rowOff>
    </xdr:from>
    <xdr:to>
      <xdr:col>71</xdr:col>
      <xdr:colOff>177800</xdr:colOff>
      <xdr:row>96</xdr:row>
      <xdr:rowOff>88697</xdr:rowOff>
    </xdr:to>
    <xdr:cxnSp macro="">
      <xdr:nvCxnSpPr>
        <xdr:cNvPr id="705" name="直線コネクタ 704"/>
        <xdr:cNvCxnSpPr/>
      </xdr:nvCxnSpPr>
      <xdr:spPr>
        <a:xfrm flipV="1">
          <a:off x="12814300" y="1650928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7" name="テキスト ボックス 706"/>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9" name="テキスト ボックス 708"/>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25412</xdr:rowOff>
    </xdr:from>
    <xdr:to>
      <xdr:col>85</xdr:col>
      <xdr:colOff>177800</xdr:colOff>
      <xdr:row>95</xdr:row>
      <xdr:rowOff>127012</xdr:rowOff>
    </xdr:to>
    <xdr:sp macro="" textlink="">
      <xdr:nvSpPr>
        <xdr:cNvPr id="715" name="楕円 714"/>
        <xdr:cNvSpPr/>
      </xdr:nvSpPr>
      <xdr:spPr>
        <a:xfrm>
          <a:off x="16268700" y="1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3839</xdr:rowOff>
    </xdr:from>
    <xdr:ext cx="534377" cy="259045"/>
    <xdr:sp macro="" textlink="">
      <xdr:nvSpPr>
        <xdr:cNvPr id="716" name="公債費該当値テキスト"/>
        <xdr:cNvSpPr txBox="1"/>
      </xdr:nvSpPr>
      <xdr:spPr>
        <a:xfrm>
          <a:off x="16370300" y="1629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86461</xdr:rowOff>
    </xdr:from>
    <xdr:to>
      <xdr:col>81</xdr:col>
      <xdr:colOff>101600</xdr:colOff>
      <xdr:row>96</xdr:row>
      <xdr:rowOff>16611</xdr:rowOff>
    </xdr:to>
    <xdr:sp macro="" textlink="">
      <xdr:nvSpPr>
        <xdr:cNvPr id="717" name="楕円 716"/>
        <xdr:cNvSpPr/>
      </xdr:nvSpPr>
      <xdr:spPr>
        <a:xfrm>
          <a:off x="15430500" y="163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7738</xdr:rowOff>
    </xdr:from>
    <xdr:ext cx="534377" cy="259045"/>
    <xdr:sp macro="" textlink="">
      <xdr:nvSpPr>
        <xdr:cNvPr id="718" name="テキスト ボックス 717"/>
        <xdr:cNvSpPr txBox="1"/>
      </xdr:nvSpPr>
      <xdr:spPr>
        <a:xfrm>
          <a:off x="15214111" y="1646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135165</xdr:rowOff>
    </xdr:from>
    <xdr:to>
      <xdr:col>76</xdr:col>
      <xdr:colOff>165100</xdr:colOff>
      <xdr:row>96</xdr:row>
      <xdr:rowOff>65315</xdr:rowOff>
    </xdr:to>
    <xdr:sp macro="" textlink="">
      <xdr:nvSpPr>
        <xdr:cNvPr id="719" name="楕円 718"/>
        <xdr:cNvSpPr/>
      </xdr:nvSpPr>
      <xdr:spPr>
        <a:xfrm>
          <a:off x="14541500" y="164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56442</xdr:rowOff>
    </xdr:from>
    <xdr:ext cx="534377" cy="259045"/>
    <xdr:sp macro="" textlink="">
      <xdr:nvSpPr>
        <xdr:cNvPr id="720" name="テキスト ボックス 719"/>
        <xdr:cNvSpPr txBox="1"/>
      </xdr:nvSpPr>
      <xdr:spPr>
        <a:xfrm>
          <a:off x="14325111" y="165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170738</xdr:rowOff>
    </xdr:from>
    <xdr:to>
      <xdr:col>72</xdr:col>
      <xdr:colOff>38100</xdr:colOff>
      <xdr:row>96</xdr:row>
      <xdr:rowOff>100888</xdr:rowOff>
    </xdr:to>
    <xdr:sp macro="" textlink="">
      <xdr:nvSpPr>
        <xdr:cNvPr id="721" name="楕円 720"/>
        <xdr:cNvSpPr/>
      </xdr:nvSpPr>
      <xdr:spPr>
        <a:xfrm>
          <a:off x="13652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92015</xdr:rowOff>
    </xdr:from>
    <xdr:ext cx="534377" cy="259045"/>
    <xdr:sp macro="" textlink="">
      <xdr:nvSpPr>
        <xdr:cNvPr id="722" name="テキスト ボックス 721"/>
        <xdr:cNvSpPr txBox="1"/>
      </xdr:nvSpPr>
      <xdr:spPr>
        <a:xfrm>
          <a:off x="13436111" y="165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37897</xdr:rowOff>
    </xdr:from>
    <xdr:to>
      <xdr:col>67</xdr:col>
      <xdr:colOff>101600</xdr:colOff>
      <xdr:row>96</xdr:row>
      <xdr:rowOff>139497</xdr:rowOff>
    </xdr:to>
    <xdr:sp macro="" textlink="">
      <xdr:nvSpPr>
        <xdr:cNvPr id="723" name="楕円 722"/>
        <xdr:cNvSpPr/>
      </xdr:nvSpPr>
      <xdr:spPr>
        <a:xfrm>
          <a:off x="12763500" y="164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130624</xdr:rowOff>
    </xdr:from>
    <xdr:ext cx="534377" cy="259045"/>
    <xdr:sp macro="" textlink="">
      <xdr:nvSpPr>
        <xdr:cNvPr id="724" name="テキスト ボックス 723"/>
        <xdr:cNvSpPr txBox="1"/>
      </xdr:nvSpPr>
      <xdr:spPr>
        <a:xfrm>
          <a:off x="12547111" y="16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議会費は、類似団体平均</a:t>
          </a:r>
          <a:r>
            <a:rPr kumimoji="1" lang="ja-JP" altLang="en-US" sz="1100">
              <a:solidFill>
                <a:schemeClr val="dk1"/>
              </a:solidFill>
              <a:effectLst/>
              <a:latin typeface="+mn-lt"/>
              <a:ea typeface="+mn-ea"/>
              <a:cs typeface="+mn-cs"/>
            </a:rPr>
            <a:t>を上回っているものの、概ね</a:t>
          </a:r>
          <a:r>
            <a:rPr kumimoji="1" lang="ja-JP" altLang="ja-JP" sz="1100">
              <a:solidFill>
                <a:schemeClr val="dk1"/>
              </a:solidFill>
              <a:effectLst/>
              <a:latin typeface="+mn-lt"/>
              <a:ea typeface="+mn-ea"/>
              <a:cs typeface="+mn-cs"/>
            </a:rPr>
            <a:t>同程度で推移してい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。総務費は、特別定額給付金</a:t>
          </a:r>
          <a:r>
            <a:rPr kumimoji="1" lang="ja-JP" altLang="en-US" sz="1100">
              <a:solidFill>
                <a:schemeClr val="dk1"/>
              </a:solidFill>
              <a:effectLst/>
              <a:latin typeface="+mn-lt"/>
              <a:ea typeface="+mn-ea"/>
              <a:cs typeface="+mn-cs"/>
            </a:rPr>
            <a:t>事業費の減</a:t>
          </a:r>
          <a:r>
            <a:rPr kumimoji="1" lang="ja-JP" altLang="ja-JP" sz="1100">
              <a:solidFill>
                <a:schemeClr val="dk1"/>
              </a:solidFill>
              <a:effectLst/>
              <a:latin typeface="+mn-lt"/>
              <a:ea typeface="+mn-ea"/>
              <a:cs typeface="+mn-cs"/>
            </a:rPr>
            <a:t>により歳出額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大幅</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となったが、市役所出張所の整理や職員数抑制による退職手当負担金の削減により、類似団体平均に比べて低コストになっている。民生費は、類似団体平均よりも低</a:t>
          </a:r>
          <a:r>
            <a:rPr kumimoji="1" lang="ja-JP" altLang="en-US" sz="1100">
              <a:solidFill>
                <a:schemeClr val="dk1"/>
              </a:solidFill>
              <a:effectLst/>
              <a:latin typeface="+mn-lt"/>
              <a:ea typeface="+mn-ea"/>
              <a:cs typeface="+mn-cs"/>
            </a:rPr>
            <a:t>いものの</a:t>
          </a:r>
          <a:r>
            <a:rPr kumimoji="1" lang="ja-JP" altLang="ja-JP" sz="1100">
              <a:solidFill>
                <a:schemeClr val="dk1"/>
              </a:solidFill>
              <a:effectLst/>
              <a:latin typeface="+mn-lt"/>
              <a:ea typeface="+mn-ea"/>
              <a:cs typeface="+mn-cs"/>
            </a:rPr>
            <a:t>、少子高齢化の影響を受け、扶助費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の増により増加傾向となっている。衛生費は、令和元年度及び令和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清掃センター建設事業費に係る一部事務組合への負担金</a:t>
          </a:r>
          <a:r>
            <a:rPr kumimoji="1" lang="ja-JP" altLang="en-US" sz="1100">
              <a:solidFill>
                <a:schemeClr val="dk1"/>
              </a:solidFill>
              <a:effectLst/>
              <a:latin typeface="+mn-lt"/>
              <a:ea typeface="+mn-ea"/>
              <a:cs typeface="+mn-cs"/>
            </a:rPr>
            <a:t>の増により大きく上昇し</a:t>
          </a:r>
          <a:r>
            <a:rPr kumimoji="1" lang="ja-JP" altLang="ja-JP" sz="1100">
              <a:solidFill>
                <a:schemeClr val="dk1"/>
              </a:solidFill>
              <a:effectLst/>
              <a:latin typeface="+mn-lt"/>
              <a:ea typeface="+mn-ea"/>
              <a:cs typeface="+mn-cs"/>
            </a:rPr>
            <a:t>たが、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年度は同負担金の減額により、</a:t>
          </a:r>
          <a:r>
            <a:rPr kumimoji="1" lang="ja-JP" altLang="ja-JP" sz="1100">
              <a:solidFill>
                <a:schemeClr val="dk1"/>
              </a:solidFill>
              <a:effectLst/>
              <a:latin typeface="+mn-lt"/>
              <a:ea typeface="+mn-ea"/>
              <a:cs typeface="+mn-cs"/>
            </a:rPr>
            <a:t>類似</a:t>
          </a:r>
          <a:r>
            <a:rPr kumimoji="1" lang="ja-JP" altLang="en-US" sz="1100">
              <a:solidFill>
                <a:schemeClr val="dk1"/>
              </a:solidFill>
              <a:effectLst/>
              <a:latin typeface="+mn-lt"/>
              <a:ea typeface="+mn-ea"/>
              <a:cs typeface="+mn-cs"/>
            </a:rPr>
            <a:t>団体平均並みの</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56,911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まで下降した</a:t>
          </a:r>
          <a:r>
            <a:rPr kumimoji="1" lang="ja-JP" altLang="ja-JP" sz="1100">
              <a:solidFill>
                <a:schemeClr val="dk1"/>
              </a:solidFill>
              <a:effectLst/>
              <a:latin typeface="+mn-lt"/>
              <a:ea typeface="+mn-ea"/>
              <a:cs typeface="+mn-cs"/>
            </a:rPr>
            <a:t>。農林水産業費は、類似団体平均と比較して低いコストで推移してきたが、平成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水産業協同利用施設復興整備事業補助金の増額、令和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強い農業・担い手づくり補助金の増額により、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それぞれ上回</a:t>
          </a:r>
          <a:r>
            <a:rPr kumimoji="1" lang="ja-JP" altLang="ja-JP" sz="1100">
              <a:solidFill>
                <a:schemeClr val="dk1"/>
              </a:solidFill>
              <a:effectLst/>
              <a:latin typeface="+mn-lt"/>
              <a:ea typeface="+mn-ea"/>
              <a:cs typeface="+mn-cs"/>
            </a:rPr>
            <a:t>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。商工費は、五浦地区など観光資源を有し</a:t>
          </a:r>
          <a:r>
            <a:rPr kumimoji="1" lang="ja-JP" altLang="en-US" sz="1100">
              <a:solidFill>
                <a:schemeClr val="dk1"/>
              </a:solidFill>
              <a:effectLst/>
              <a:latin typeface="+mn-lt"/>
              <a:ea typeface="+mn-ea"/>
              <a:cs typeface="+mn-cs"/>
            </a:rPr>
            <a:t>ていることから</a:t>
          </a:r>
          <a:r>
            <a:rPr kumimoji="1" lang="ja-JP" altLang="ja-JP" sz="1100">
              <a:solidFill>
                <a:schemeClr val="dk1"/>
              </a:solidFill>
              <a:effectLst/>
              <a:latin typeface="+mn-lt"/>
              <a:ea typeface="+mn-ea"/>
              <a:cs typeface="+mn-cs"/>
            </a:rPr>
            <a:t>観光費を多く計上しているものの、類似団体平均と比較すると低コストとなっている。土木費は、類似団体平均と同程度で推移してきたが、</a:t>
          </a:r>
          <a:r>
            <a:rPr kumimoji="1" lang="ja-JP" altLang="en-US" sz="1100">
              <a:solidFill>
                <a:schemeClr val="dk1"/>
              </a:solidFill>
              <a:effectLst/>
              <a:latin typeface="+mn-lt"/>
              <a:ea typeface="+mn-ea"/>
              <a:cs typeface="+mn-cs"/>
            </a:rPr>
            <a:t>北町関本中線整備事業費の減により、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回った。消防費は、</a:t>
          </a:r>
          <a:r>
            <a:rPr kumimoji="1" lang="ja-JP" altLang="en-US" sz="1100">
              <a:solidFill>
                <a:schemeClr val="dk1"/>
              </a:solidFill>
              <a:effectLst/>
              <a:latin typeface="+mn-lt"/>
              <a:ea typeface="+mn-ea"/>
              <a:cs typeface="+mn-cs"/>
            </a:rPr>
            <a:t>令和２年度に</a:t>
          </a:r>
          <a:r>
            <a:rPr kumimoji="1" lang="ja-JP" altLang="ja-JP" sz="1100">
              <a:solidFill>
                <a:schemeClr val="dk1"/>
              </a:solidFill>
              <a:effectLst/>
              <a:latin typeface="+mn-lt"/>
              <a:ea typeface="+mn-ea"/>
              <a:cs typeface="+mn-cs"/>
            </a:rPr>
            <a:t>複合防災センター整備事業費の</a:t>
          </a:r>
          <a:r>
            <a:rPr kumimoji="1" lang="ja-JP" altLang="en-US" sz="1100">
              <a:solidFill>
                <a:schemeClr val="dk1"/>
              </a:solidFill>
              <a:effectLst/>
              <a:latin typeface="+mn-lt"/>
              <a:ea typeface="+mn-ea"/>
              <a:cs typeface="+mn-cs"/>
            </a:rPr>
            <a:t>増により</a:t>
          </a:r>
          <a:r>
            <a:rPr kumimoji="1" lang="ja-JP" altLang="ja-JP" sz="1100">
              <a:solidFill>
                <a:schemeClr val="dk1"/>
              </a:solidFill>
              <a:effectLst/>
              <a:latin typeface="+mn-lt"/>
              <a:ea typeface="+mn-ea"/>
              <a:cs typeface="+mn-cs"/>
            </a:rPr>
            <a:t>コスト</a:t>
          </a:r>
          <a:r>
            <a:rPr kumimoji="1" lang="ja-JP" altLang="en-US" sz="1100">
              <a:solidFill>
                <a:schemeClr val="dk1"/>
              </a:solidFill>
              <a:effectLst/>
              <a:latin typeface="+mn-lt"/>
              <a:ea typeface="+mn-ea"/>
              <a:cs typeface="+mn-cs"/>
            </a:rPr>
            <a:t>が大きく上昇したが、令和３年度は同事業費の減額により、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20,874</a:t>
          </a:r>
          <a:r>
            <a:rPr kumimoji="1" lang="ja-JP" altLang="ja-JP" sz="1100">
              <a:solidFill>
                <a:schemeClr val="dk1"/>
              </a:solidFill>
              <a:effectLst/>
              <a:latin typeface="+mn-lt"/>
              <a:ea typeface="+mn-ea"/>
              <a:cs typeface="+mn-cs"/>
            </a:rPr>
            <a:t>円となり、類似団体</a:t>
          </a:r>
          <a:r>
            <a:rPr kumimoji="1" lang="ja-JP" altLang="en-US" sz="1100">
              <a:solidFill>
                <a:schemeClr val="dk1"/>
              </a:solidFill>
              <a:effectLst/>
              <a:latin typeface="+mn-lt"/>
              <a:ea typeface="+mn-ea"/>
              <a:cs typeface="+mn-cs"/>
            </a:rPr>
            <a:t>を下回る</a:t>
          </a:r>
          <a:r>
            <a:rPr kumimoji="1" lang="ja-JP" altLang="ja-JP" sz="1100">
              <a:solidFill>
                <a:schemeClr val="dk1"/>
              </a:solidFill>
              <a:effectLst/>
              <a:latin typeface="+mn-lt"/>
              <a:ea typeface="+mn-ea"/>
              <a:cs typeface="+mn-cs"/>
            </a:rPr>
            <a:t>状況となっている。教育費は、</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下回って推移しているが、</a:t>
          </a:r>
          <a:r>
            <a:rPr kumimoji="1" lang="ja-JP" altLang="ja-JP" sz="1100">
              <a:solidFill>
                <a:schemeClr val="dk1"/>
              </a:solidFill>
              <a:effectLst/>
              <a:latin typeface="+mn-lt"/>
              <a:ea typeface="+mn-ea"/>
              <a:cs typeface="+mn-cs"/>
            </a:rPr>
            <a:t>令和元年度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中学校更新事業</a:t>
          </a:r>
          <a:r>
            <a:rPr kumimoji="1" lang="ja-JP" altLang="en-US" sz="1100">
              <a:solidFill>
                <a:schemeClr val="dk1"/>
              </a:solidFill>
              <a:effectLst/>
              <a:latin typeface="+mn-lt"/>
              <a:ea typeface="+mn-ea"/>
              <a:cs typeface="+mn-cs"/>
            </a:rPr>
            <a:t>費の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額、令和３年度は磯原中学校建設事業費の増額により、それぞれ</a:t>
          </a:r>
          <a:r>
            <a:rPr kumimoji="1" lang="ja-JP" altLang="ja-JP" sz="1100">
              <a:solidFill>
                <a:schemeClr val="dk1"/>
              </a:solidFill>
              <a:effectLst/>
              <a:latin typeface="+mn-lt"/>
              <a:ea typeface="+mn-ea"/>
              <a:cs typeface="+mn-cs"/>
            </a:rPr>
            <a:t>類似団体平均を上回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公債費は、類似団体平均と比べ低コストとなっているものの、増加傾向が続いているため、引き続き慎重な地方債発行を心掛けた財政運営を行っていく。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令和元年度に大きく減少したが、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以降、普通交付税、市税等の増収や</a:t>
          </a:r>
          <a:r>
            <a:rPr kumimoji="1" lang="ja-JP" altLang="ja-JP" sz="1100">
              <a:solidFill>
                <a:schemeClr val="dk1"/>
              </a:solidFill>
              <a:effectLst/>
              <a:latin typeface="+mn-lt"/>
              <a:ea typeface="+mn-ea"/>
              <a:cs typeface="+mn-cs"/>
            </a:rPr>
            <a:t>市民病院補助金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減額</a:t>
          </a:r>
          <a:r>
            <a:rPr kumimoji="1" lang="ja-JP" altLang="en-US" sz="1100">
              <a:solidFill>
                <a:schemeClr val="dk1"/>
              </a:solidFill>
              <a:effectLst/>
              <a:latin typeface="+mn-lt"/>
              <a:ea typeface="+mn-ea"/>
              <a:cs typeface="+mn-cs"/>
            </a:rPr>
            <a:t>等から、</a:t>
          </a:r>
          <a:r>
            <a:rPr kumimoji="1" lang="ja-JP" altLang="ja-JP" sz="1100">
              <a:solidFill>
                <a:schemeClr val="dk1"/>
              </a:solidFill>
              <a:effectLst/>
              <a:latin typeface="+mn-lt"/>
              <a:ea typeface="+mn-ea"/>
              <a:cs typeface="+mn-cs"/>
            </a:rPr>
            <a:t>大きな一般財源不足</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なく</a:t>
          </a:r>
          <a:r>
            <a:rPr kumimoji="1" lang="ja-JP" altLang="en-US" sz="1100">
              <a:solidFill>
                <a:schemeClr val="dk1"/>
              </a:solidFill>
              <a:effectLst/>
              <a:latin typeface="+mn-lt"/>
              <a:ea typeface="+mn-ea"/>
              <a:cs typeface="+mn-cs"/>
            </a:rPr>
            <a:t>取崩しを行わなかったため、</a:t>
          </a:r>
          <a:r>
            <a:rPr kumimoji="1" lang="ja-JP" altLang="ja-JP" sz="1100">
              <a:solidFill>
                <a:schemeClr val="dk1"/>
              </a:solidFill>
              <a:effectLst/>
              <a:latin typeface="+mn-lt"/>
              <a:ea typeface="+mn-ea"/>
              <a:cs typeface="+mn-cs"/>
            </a:rPr>
            <a:t>基金残高が増加し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普通交付税の減額や扶助費の増額等により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％台</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減少したが、令和元年度以降</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に転じ、</a:t>
          </a:r>
          <a:r>
            <a:rPr kumimoji="1" lang="ja-JP" altLang="en-US" sz="1100">
              <a:solidFill>
                <a:schemeClr val="dk1"/>
              </a:solidFill>
              <a:effectLst/>
              <a:latin typeface="+mn-lt"/>
              <a:ea typeface="+mn-ea"/>
              <a:cs typeface="+mn-cs"/>
            </a:rPr>
            <a:t>概ね</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％で推移し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実質単年度収支は、令和元年度までマイナス値が続いていたが、令和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財政調整基金の取崩しがな</a:t>
          </a:r>
          <a:r>
            <a:rPr kumimoji="1" lang="ja-JP" altLang="en-US" sz="1100">
              <a:solidFill>
                <a:schemeClr val="dk1"/>
              </a:solidFill>
              <a:effectLst/>
              <a:latin typeface="+mn-lt"/>
              <a:ea typeface="+mn-ea"/>
              <a:cs typeface="+mn-cs"/>
            </a:rPr>
            <a:t>くなり、プラス値に転じている。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過去において、連結実質赤字比率を計上したことはなく、令和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年度も黒字となっており、</a:t>
          </a:r>
          <a:r>
            <a:rPr kumimoji="1" lang="ja-JP" altLang="en-US" sz="1100">
              <a:solidFill>
                <a:schemeClr val="dk1"/>
              </a:solidFill>
              <a:effectLst/>
              <a:latin typeface="+mn-lt"/>
              <a:ea typeface="+mn-ea"/>
              <a:cs typeface="+mn-cs"/>
            </a:rPr>
            <a:t>市民病院事業会計</a:t>
          </a:r>
          <a:r>
            <a:rPr kumimoji="1" lang="ja-JP" altLang="ja-JP" sz="1100">
              <a:solidFill>
                <a:schemeClr val="dk1"/>
              </a:solidFill>
              <a:effectLst/>
              <a:latin typeface="+mn-lt"/>
              <a:ea typeface="+mn-ea"/>
              <a:cs typeface="+mn-cs"/>
            </a:rPr>
            <a:t>における実質収支の増加により、黒字幅が拡大している。</a:t>
          </a:r>
          <a:endParaRPr lang="ja-JP" altLang="ja-JP" sz="1400">
            <a:effectLst/>
          </a:endParaRPr>
        </a:p>
        <a:p>
          <a:r>
            <a:rPr kumimoji="1" lang="ja-JP" altLang="ja-JP" sz="1100">
              <a:solidFill>
                <a:schemeClr val="dk1"/>
              </a:solidFill>
              <a:effectLst/>
              <a:latin typeface="+mn-lt"/>
              <a:ea typeface="+mn-ea"/>
              <a:cs typeface="+mn-cs"/>
            </a:rPr>
            <a:t>　水道事業会計においては、浄水場の更新事業の本格化に伴い、平成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月から料金改定を行っており、引き続き健全な経営に努める。</a:t>
          </a:r>
          <a:endParaRPr lang="ja-JP" altLang="ja-JP" sz="1400">
            <a:effectLst/>
          </a:endParaRPr>
        </a:p>
        <a:p>
          <a:r>
            <a:rPr kumimoji="1" lang="ja-JP" altLang="ja-JP" sz="1100">
              <a:solidFill>
                <a:schemeClr val="dk1"/>
              </a:solidFill>
              <a:effectLst/>
              <a:latin typeface="+mn-lt"/>
              <a:ea typeface="+mn-ea"/>
              <a:cs typeface="+mn-cs"/>
            </a:rPr>
            <a:t>　工業用水道事業は、料金収入の減少に伴い、資金剰余金が減少傾向にある。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病院事業は、例年赤字となっていたが、令和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新型コロナ感染症</a:t>
          </a:r>
          <a:r>
            <a:rPr kumimoji="1" lang="ja-JP" altLang="en-US" sz="1100">
              <a:solidFill>
                <a:schemeClr val="dk1"/>
              </a:solidFill>
              <a:effectLst/>
              <a:latin typeface="+mn-lt"/>
              <a:ea typeface="+mn-ea"/>
              <a:cs typeface="+mn-cs"/>
            </a:rPr>
            <a:t>入院病床確保事業等補助金等</a:t>
          </a:r>
          <a:r>
            <a:rPr kumimoji="1" lang="ja-JP" altLang="ja-JP" sz="1100">
              <a:solidFill>
                <a:schemeClr val="dk1"/>
              </a:solidFill>
              <a:effectLst/>
              <a:latin typeface="+mn-lt"/>
              <a:ea typeface="+mn-ea"/>
              <a:cs typeface="+mn-cs"/>
            </a:rPr>
            <a:t>の交付</a:t>
          </a:r>
          <a:r>
            <a:rPr kumimoji="1" lang="ja-JP" altLang="en-US" sz="1100">
              <a:solidFill>
                <a:schemeClr val="dk1"/>
              </a:solidFill>
              <a:effectLst/>
              <a:latin typeface="+mn-lt"/>
              <a:ea typeface="+mn-ea"/>
              <a:cs typeface="+mn-cs"/>
            </a:rPr>
            <a:t>や外来患者数の増加による外来収益の増加により、</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に転じている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新型コロナウイルス感染症</a:t>
          </a:r>
          <a:r>
            <a:rPr kumimoji="1" lang="ja-JP" altLang="en-US" sz="1100">
              <a:solidFill>
                <a:schemeClr val="dk1"/>
              </a:solidFill>
              <a:effectLst/>
              <a:latin typeface="+mn-lt"/>
              <a:ea typeface="+mn-ea"/>
              <a:cs typeface="+mn-cs"/>
            </a:rPr>
            <a:t>収束の見通しが立たない中</a:t>
          </a:r>
          <a:r>
            <a:rPr kumimoji="1" lang="ja-JP" altLang="ja-JP" sz="1100">
              <a:solidFill>
                <a:schemeClr val="dk1"/>
              </a:solidFill>
              <a:effectLst/>
              <a:latin typeface="+mn-lt"/>
              <a:ea typeface="+mn-ea"/>
              <a:cs typeface="+mn-cs"/>
            </a:rPr>
            <a:t>、経営を取り巻く環境は厳しい状況にあるが、</a:t>
          </a:r>
          <a:r>
            <a:rPr kumimoji="1" lang="ja-JP" altLang="en-US" sz="1100">
              <a:solidFill>
                <a:schemeClr val="dk1"/>
              </a:solidFill>
              <a:effectLst/>
              <a:latin typeface="+mn-lt"/>
              <a:ea typeface="+mn-ea"/>
              <a:cs typeface="+mn-cs"/>
            </a:rPr>
            <a:t>将来に渡り持続可能な</a:t>
          </a:r>
          <a:r>
            <a:rPr kumimoji="1" lang="ja-JP" altLang="ja-JP" sz="1100">
              <a:solidFill>
                <a:schemeClr val="dk1"/>
              </a:solidFill>
              <a:effectLst/>
              <a:latin typeface="+mn-lt"/>
              <a:ea typeface="+mn-ea"/>
              <a:cs typeface="+mn-cs"/>
            </a:rPr>
            <a:t>経営</a:t>
          </a:r>
          <a:r>
            <a:rPr kumimoji="1" lang="ja-JP" altLang="en-US" sz="110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に努める。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その他の事業については、概ね</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年度と同程度の黒字幅となっている。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election activeCell="D53" sqref="D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
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
81</v>
      </c>
      <c r="C2" s="179"/>
      <c r="D2" s="180"/>
    </row>
    <row r="3" spans="1:119" ht="18.75" customHeight="1" thickBot="1" x14ac:dyDescent="0.2">
      <c r="A3" s="178"/>
      <c r="B3" s="595" t="s">
        <v>
82</v>
      </c>
      <c r="C3" s="596"/>
      <c r="D3" s="596"/>
      <c r="E3" s="597"/>
      <c r="F3" s="597"/>
      <c r="G3" s="597"/>
      <c r="H3" s="597"/>
      <c r="I3" s="597"/>
      <c r="J3" s="597"/>
      <c r="K3" s="597"/>
      <c r="L3" s="597" t="s">
        <v>
83</v>
      </c>
      <c r="M3" s="597"/>
      <c r="N3" s="597"/>
      <c r="O3" s="597"/>
      <c r="P3" s="597"/>
      <c r="Q3" s="597"/>
      <c r="R3" s="600"/>
      <c r="S3" s="600"/>
      <c r="T3" s="600"/>
      <c r="U3" s="600"/>
      <c r="V3" s="601"/>
      <c r="W3" s="491" t="s">
        <v>
84</v>
      </c>
      <c r="X3" s="492"/>
      <c r="Y3" s="492"/>
      <c r="Z3" s="492"/>
      <c r="AA3" s="492"/>
      <c r="AB3" s="596"/>
      <c r="AC3" s="600" t="s">
        <v>
85</v>
      </c>
      <c r="AD3" s="492"/>
      <c r="AE3" s="492"/>
      <c r="AF3" s="492"/>
      <c r="AG3" s="492"/>
      <c r="AH3" s="492"/>
      <c r="AI3" s="492"/>
      <c r="AJ3" s="492"/>
      <c r="AK3" s="492"/>
      <c r="AL3" s="562"/>
      <c r="AM3" s="491" t="s">
        <v>
86</v>
      </c>
      <c r="AN3" s="492"/>
      <c r="AO3" s="492"/>
      <c r="AP3" s="492"/>
      <c r="AQ3" s="492"/>
      <c r="AR3" s="492"/>
      <c r="AS3" s="492"/>
      <c r="AT3" s="492"/>
      <c r="AU3" s="492"/>
      <c r="AV3" s="492"/>
      <c r="AW3" s="492"/>
      <c r="AX3" s="562"/>
      <c r="AY3" s="554" t="s">
        <v>
1</v>
      </c>
      <c r="AZ3" s="555"/>
      <c r="BA3" s="555"/>
      <c r="BB3" s="555"/>
      <c r="BC3" s="555"/>
      <c r="BD3" s="555"/>
      <c r="BE3" s="555"/>
      <c r="BF3" s="555"/>
      <c r="BG3" s="555"/>
      <c r="BH3" s="555"/>
      <c r="BI3" s="555"/>
      <c r="BJ3" s="555"/>
      <c r="BK3" s="555"/>
      <c r="BL3" s="555"/>
      <c r="BM3" s="604"/>
      <c r="BN3" s="491" t="s">
        <v>
87</v>
      </c>
      <c r="BO3" s="492"/>
      <c r="BP3" s="492"/>
      <c r="BQ3" s="492"/>
      <c r="BR3" s="492"/>
      <c r="BS3" s="492"/>
      <c r="BT3" s="492"/>
      <c r="BU3" s="562"/>
      <c r="BV3" s="491" t="s">
        <v>
88</v>
      </c>
      <c r="BW3" s="492"/>
      <c r="BX3" s="492"/>
      <c r="BY3" s="492"/>
      <c r="BZ3" s="492"/>
      <c r="CA3" s="492"/>
      <c r="CB3" s="492"/>
      <c r="CC3" s="562"/>
      <c r="CD3" s="554" t="s">
        <v>
1</v>
      </c>
      <c r="CE3" s="555"/>
      <c r="CF3" s="555"/>
      <c r="CG3" s="555"/>
      <c r="CH3" s="555"/>
      <c r="CI3" s="555"/>
      <c r="CJ3" s="555"/>
      <c r="CK3" s="555"/>
      <c r="CL3" s="555"/>
      <c r="CM3" s="555"/>
      <c r="CN3" s="555"/>
      <c r="CO3" s="555"/>
      <c r="CP3" s="555"/>
      <c r="CQ3" s="555"/>
      <c r="CR3" s="555"/>
      <c r="CS3" s="604"/>
      <c r="CT3" s="491" t="s">
        <v>
89</v>
      </c>
      <c r="CU3" s="492"/>
      <c r="CV3" s="492"/>
      <c r="CW3" s="492"/>
      <c r="CX3" s="492"/>
      <c r="CY3" s="492"/>
      <c r="CZ3" s="492"/>
      <c r="DA3" s="562"/>
      <c r="DB3" s="491" t="s">
        <v>
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
91</v>
      </c>
      <c r="AZ4" s="449"/>
      <c r="BA4" s="449"/>
      <c r="BB4" s="449"/>
      <c r="BC4" s="449"/>
      <c r="BD4" s="449"/>
      <c r="BE4" s="449"/>
      <c r="BF4" s="449"/>
      <c r="BG4" s="449"/>
      <c r="BH4" s="449"/>
      <c r="BI4" s="449"/>
      <c r="BJ4" s="449"/>
      <c r="BK4" s="449"/>
      <c r="BL4" s="449"/>
      <c r="BM4" s="450"/>
      <c r="BN4" s="451">
        <v>
24088087</v>
      </c>
      <c r="BO4" s="452"/>
      <c r="BP4" s="452"/>
      <c r="BQ4" s="452"/>
      <c r="BR4" s="452"/>
      <c r="BS4" s="452"/>
      <c r="BT4" s="452"/>
      <c r="BU4" s="453"/>
      <c r="BV4" s="451">
        <v>
30944702</v>
      </c>
      <c r="BW4" s="452"/>
      <c r="BX4" s="452"/>
      <c r="BY4" s="452"/>
      <c r="BZ4" s="452"/>
      <c r="CA4" s="452"/>
      <c r="CB4" s="452"/>
      <c r="CC4" s="453"/>
      <c r="CD4" s="588" t="s">
        <v>
92</v>
      </c>
      <c r="CE4" s="589"/>
      <c r="CF4" s="589"/>
      <c r="CG4" s="589"/>
      <c r="CH4" s="589"/>
      <c r="CI4" s="589"/>
      <c r="CJ4" s="589"/>
      <c r="CK4" s="589"/>
      <c r="CL4" s="589"/>
      <c r="CM4" s="589"/>
      <c r="CN4" s="589"/>
      <c r="CO4" s="589"/>
      <c r="CP4" s="589"/>
      <c r="CQ4" s="589"/>
      <c r="CR4" s="589"/>
      <c r="CS4" s="590"/>
      <c r="CT4" s="591">
        <v>
8.6999999999999993</v>
      </c>
      <c r="CU4" s="592"/>
      <c r="CV4" s="592"/>
      <c r="CW4" s="592"/>
      <c r="CX4" s="592"/>
      <c r="CY4" s="592"/>
      <c r="CZ4" s="592"/>
      <c r="DA4" s="593"/>
      <c r="DB4" s="591">
        <v>
8.1999999999999993</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
93</v>
      </c>
      <c r="AN5" s="379"/>
      <c r="AO5" s="379"/>
      <c r="AP5" s="379"/>
      <c r="AQ5" s="379"/>
      <c r="AR5" s="379"/>
      <c r="AS5" s="379"/>
      <c r="AT5" s="380"/>
      <c r="AU5" s="480" t="s">
        <v>
94</v>
      </c>
      <c r="AV5" s="481"/>
      <c r="AW5" s="481"/>
      <c r="AX5" s="481"/>
      <c r="AY5" s="436" t="s">
        <v>
95</v>
      </c>
      <c r="AZ5" s="437"/>
      <c r="BA5" s="437"/>
      <c r="BB5" s="437"/>
      <c r="BC5" s="437"/>
      <c r="BD5" s="437"/>
      <c r="BE5" s="437"/>
      <c r="BF5" s="437"/>
      <c r="BG5" s="437"/>
      <c r="BH5" s="437"/>
      <c r="BI5" s="437"/>
      <c r="BJ5" s="437"/>
      <c r="BK5" s="437"/>
      <c r="BL5" s="437"/>
      <c r="BM5" s="438"/>
      <c r="BN5" s="422">
        <v>
22701125</v>
      </c>
      <c r="BO5" s="423"/>
      <c r="BP5" s="423"/>
      <c r="BQ5" s="423"/>
      <c r="BR5" s="423"/>
      <c r="BS5" s="423"/>
      <c r="BT5" s="423"/>
      <c r="BU5" s="424"/>
      <c r="BV5" s="422">
        <v>
29471454</v>
      </c>
      <c r="BW5" s="423"/>
      <c r="BX5" s="423"/>
      <c r="BY5" s="423"/>
      <c r="BZ5" s="423"/>
      <c r="CA5" s="423"/>
      <c r="CB5" s="423"/>
      <c r="CC5" s="424"/>
      <c r="CD5" s="462" t="s">
        <v>
96</v>
      </c>
      <c r="CE5" s="382"/>
      <c r="CF5" s="382"/>
      <c r="CG5" s="382"/>
      <c r="CH5" s="382"/>
      <c r="CI5" s="382"/>
      <c r="CJ5" s="382"/>
      <c r="CK5" s="382"/>
      <c r="CL5" s="382"/>
      <c r="CM5" s="382"/>
      <c r="CN5" s="382"/>
      <c r="CO5" s="382"/>
      <c r="CP5" s="382"/>
      <c r="CQ5" s="382"/>
      <c r="CR5" s="382"/>
      <c r="CS5" s="463"/>
      <c r="CT5" s="419">
        <v>
88.7</v>
      </c>
      <c r="CU5" s="420"/>
      <c r="CV5" s="420"/>
      <c r="CW5" s="420"/>
      <c r="CX5" s="420"/>
      <c r="CY5" s="420"/>
      <c r="CZ5" s="420"/>
      <c r="DA5" s="421"/>
      <c r="DB5" s="419">
        <v>
96.6</v>
      </c>
      <c r="DC5" s="420"/>
      <c r="DD5" s="420"/>
      <c r="DE5" s="420"/>
      <c r="DF5" s="420"/>
      <c r="DG5" s="420"/>
      <c r="DH5" s="420"/>
      <c r="DI5" s="421"/>
    </row>
    <row r="6" spans="1:119" ht="18.75" customHeight="1" x14ac:dyDescent="0.15">
      <c r="A6" s="178"/>
      <c r="B6" s="568" t="s">
        <v>
97</v>
      </c>
      <c r="C6" s="409"/>
      <c r="D6" s="409"/>
      <c r="E6" s="569"/>
      <c r="F6" s="569"/>
      <c r="G6" s="569"/>
      <c r="H6" s="569"/>
      <c r="I6" s="569"/>
      <c r="J6" s="569"/>
      <c r="K6" s="569"/>
      <c r="L6" s="569" t="s">
        <v>
98</v>
      </c>
      <c r="M6" s="569"/>
      <c r="N6" s="569"/>
      <c r="O6" s="569"/>
      <c r="P6" s="569"/>
      <c r="Q6" s="569"/>
      <c r="R6" s="407"/>
      <c r="S6" s="407"/>
      <c r="T6" s="407"/>
      <c r="U6" s="407"/>
      <c r="V6" s="575"/>
      <c r="W6" s="512" t="s">
        <v>
99</v>
      </c>
      <c r="X6" s="408"/>
      <c r="Y6" s="408"/>
      <c r="Z6" s="408"/>
      <c r="AA6" s="408"/>
      <c r="AB6" s="409"/>
      <c r="AC6" s="580" t="s">
        <v>
100</v>
      </c>
      <c r="AD6" s="581"/>
      <c r="AE6" s="581"/>
      <c r="AF6" s="581"/>
      <c r="AG6" s="581"/>
      <c r="AH6" s="581"/>
      <c r="AI6" s="581"/>
      <c r="AJ6" s="581"/>
      <c r="AK6" s="581"/>
      <c r="AL6" s="582"/>
      <c r="AM6" s="479" t="s">
        <v>
101</v>
      </c>
      <c r="AN6" s="379"/>
      <c r="AO6" s="379"/>
      <c r="AP6" s="379"/>
      <c r="AQ6" s="379"/>
      <c r="AR6" s="379"/>
      <c r="AS6" s="379"/>
      <c r="AT6" s="380"/>
      <c r="AU6" s="480" t="s">
        <v>
94</v>
      </c>
      <c r="AV6" s="481"/>
      <c r="AW6" s="481"/>
      <c r="AX6" s="481"/>
      <c r="AY6" s="436" t="s">
        <v>
102</v>
      </c>
      <c r="AZ6" s="437"/>
      <c r="BA6" s="437"/>
      <c r="BB6" s="437"/>
      <c r="BC6" s="437"/>
      <c r="BD6" s="437"/>
      <c r="BE6" s="437"/>
      <c r="BF6" s="437"/>
      <c r="BG6" s="437"/>
      <c r="BH6" s="437"/>
      <c r="BI6" s="437"/>
      <c r="BJ6" s="437"/>
      <c r="BK6" s="437"/>
      <c r="BL6" s="437"/>
      <c r="BM6" s="438"/>
      <c r="BN6" s="422">
        <v>
1386962</v>
      </c>
      <c r="BO6" s="423"/>
      <c r="BP6" s="423"/>
      <c r="BQ6" s="423"/>
      <c r="BR6" s="423"/>
      <c r="BS6" s="423"/>
      <c r="BT6" s="423"/>
      <c r="BU6" s="424"/>
      <c r="BV6" s="422">
        <v>
1473248</v>
      </c>
      <c r="BW6" s="423"/>
      <c r="BX6" s="423"/>
      <c r="BY6" s="423"/>
      <c r="BZ6" s="423"/>
      <c r="CA6" s="423"/>
      <c r="CB6" s="423"/>
      <c r="CC6" s="424"/>
      <c r="CD6" s="462" t="s">
        <v>
103</v>
      </c>
      <c r="CE6" s="382"/>
      <c r="CF6" s="382"/>
      <c r="CG6" s="382"/>
      <c r="CH6" s="382"/>
      <c r="CI6" s="382"/>
      <c r="CJ6" s="382"/>
      <c r="CK6" s="382"/>
      <c r="CL6" s="382"/>
      <c r="CM6" s="382"/>
      <c r="CN6" s="382"/>
      <c r="CO6" s="382"/>
      <c r="CP6" s="382"/>
      <c r="CQ6" s="382"/>
      <c r="CR6" s="382"/>
      <c r="CS6" s="463"/>
      <c r="CT6" s="565">
        <v>
95.5</v>
      </c>
      <c r="CU6" s="566"/>
      <c r="CV6" s="566"/>
      <c r="CW6" s="566"/>
      <c r="CX6" s="566"/>
      <c r="CY6" s="566"/>
      <c r="CZ6" s="566"/>
      <c r="DA6" s="567"/>
      <c r="DB6" s="565">
        <v>
103.3</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
104</v>
      </c>
      <c r="AN7" s="379"/>
      <c r="AO7" s="379"/>
      <c r="AP7" s="379"/>
      <c r="AQ7" s="379"/>
      <c r="AR7" s="379"/>
      <c r="AS7" s="379"/>
      <c r="AT7" s="380"/>
      <c r="AU7" s="480" t="s">
        <v>
94</v>
      </c>
      <c r="AV7" s="481"/>
      <c r="AW7" s="481"/>
      <c r="AX7" s="481"/>
      <c r="AY7" s="436" t="s">
        <v>
105</v>
      </c>
      <c r="AZ7" s="437"/>
      <c r="BA7" s="437"/>
      <c r="BB7" s="437"/>
      <c r="BC7" s="437"/>
      <c r="BD7" s="437"/>
      <c r="BE7" s="437"/>
      <c r="BF7" s="437"/>
      <c r="BG7" s="437"/>
      <c r="BH7" s="437"/>
      <c r="BI7" s="437"/>
      <c r="BJ7" s="437"/>
      <c r="BK7" s="437"/>
      <c r="BL7" s="437"/>
      <c r="BM7" s="438"/>
      <c r="BN7" s="422">
        <v>
427721</v>
      </c>
      <c r="BO7" s="423"/>
      <c r="BP7" s="423"/>
      <c r="BQ7" s="423"/>
      <c r="BR7" s="423"/>
      <c r="BS7" s="423"/>
      <c r="BT7" s="423"/>
      <c r="BU7" s="424"/>
      <c r="BV7" s="422">
        <v>
611472</v>
      </c>
      <c r="BW7" s="423"/>
      <c r="BX7" s="423"/>
      <c r="BY7" s="423"/>
      <c r="BZ7" s="423"/>
      <c r="CA7" s="423"/>
      <c r="CB7" s="423"/>
      <c r="CC7" s="424"/>
      <c r="CD7" s="462" t="s">
        <v>
106</v>
      </c>
      <c r="CE7" s="382"/>
      <c r="CF7" s="382"/>
      <c r="CG7" s="382"/>
      <c r="CH7" s="382"/>
      <c r="CI7" s="382"/>
      <c r="CJ7" s="382"/>
      <c r="CK7" s="382"/>
      <c r="CL7" s="382"/>
      <c r="CM7" s="382"/>
      <c r="CN7" s="382"/>
      <c r="CO7" s="382"/>
      <c r="CP7" s="382"/>
      <c r="CQ7" s="382"/>
      <c r="CR7" s="382"/>
      <c r="CS7" s="463"/>
      <c r="CT7" s="422">
        <v>
11034691</v>
      </c>
      <c r="CU7" s="423"/>
      <c r="CV7" s="423"/>
      <c r="CW7" s="423"/>
      <c r="CX7" s="423"/>
      <c r="CY7" s="423"/>
      <c r="CZ7" s="423"/>
      <c r="DA7" s="424"/>
      <c r="DB7" s="422">
        <v>
10474880</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
107</v>
      </c>
      <c r="AN8" s="379"/>
      <c r="AO8" s="379"/>
      <c r="AP8" s="379"/>
      <c r="AQ8" s="379"/>
      <c r="AR8" s="379"/>
      <c r="AS8" s="379"/>
      <c r="AT8" s="380"/>
      <c r="AU8" s="480" t="s">
        <v>
108</v>
      </c>
      <c r="AV8" s="481"/>
      <c r="AW8" s="481"/>
      <c r="AX8" s="481"/>
      <c r="AY8" s="436" t="s">
        <v>
109</v>
      </c>
      <c r="AZ8" s="437"/>
      <c r="BA8" s="437"/>
      <c r="BB8" s="437"/>
      <c r="BC8" s="437"/>
      <c r="BD8" s="437"/>
      <c r="BE8" s="437"/>
      <c r="BF8" s="437"/>
      <c r="BG8" s="437"/>
      <c r="BH8" s="437"/>
      <c r="BI8" s="437"/>
      <c r="BJ8" s="437"/>
      <c r="BK8" s="437"/>
      <c r="BL8" s="437"/>
      <c r="BM8" s="438"/>
      <c r="BN8" s="422">
        <v>
959241</v>
      </c>
      <c r="BO8" s="423"/>
      <c r="BP8" s="423"/>
      <c r="BQ8" s="423"/>
      <c r="BR8" s="423"/>
      <c r="BS8" s="423"/>
      <c r="BT8" s="423"/>
      <c r="BU8" s="424"/>
      <c r="BV8" s="422">
        <v>
861776</v>
      </c>
      <c r="BW8" s="423"/>
      <c r="BX8" s="423"/>
      <c r="BY8" s="423"/>
      <c r="BZ8" s="423"/>
      <c r="CA8" s="423"/>
      <c r="CB8" s="423"/>
      <c r="CC8" s="424"/>
      <c r="CD8" s="462" t="s">
        <v>
110</v>
      </c>
      <c r="CE8" s="382"/>
      <c r="CF8" s="382"/>
      <c r="CG8" s="382"/>
      <c r="CH8" s="382"/>
      <c r="CI8" s="382"/>
      <c r="CJ8" s="382"/>
      <c r="CK8" s="382"/>
      <c r="CL8" s="382"/>
      <c r="CM8" s="382"/>
      <c r="CN8" s="382"/>
      <c r="CO8" s="382"/>
      <c r="CP8" s="382"/>
      <c r="CQ8" s="382"/>
      <c r="CR8" s="382"/>
      <c r="CS8" s="463"/>
      <c r="CT8" s="525">
        <v>
0.68</v>
      </c>
      <c r="CU8" s="526"/>
      <c r="CV8" s="526"/>
      <c r="CW8" s="526"/>
      <c r="CX8" s="526"/>
      <c r="CY8" s="526"/>
      <c r="CZ8" s="526"/>
      <c r="DA8" s="527"/>
      <c r="DB8" s="525">
        <v>
0.7</v>
      </c>
      <c r="DC8" s="526"/>
      <c r="DD8" s="526"/>
      <c r="DE8" s="526"/>
      <c r="DF8" s="526"/>
      <c r="DG8" s="526"/>
      <c r="DH8" s="526"/>
      <c r="DI8" s="527"/>
    </row>
    <row r="9" spans="1:119" ht="18.75" customHeight="1" thickBot="1" x14ac:dyDescent="0.2">
      <c r="A9" s="178"/>
      <c r="B9" s="554" t="s">
        <v>
111</v>
      </c>
      <c r="C9" s="555"/>
      <c r="D9" s="555"/>
      <c r="E9" s="555"/>
      <c r="F9" s="555"/>
      <c r="G9" s="555"/>
      <c r="H9" s="555"/>
      <c r="I9" s="555"/>
      <c r="J9" s="555"/>
      <c r="K9" s="473"/>
      <c r="L9" s="556" t="s">
        <v>
112</v>
      </c>
      <c r="M9" s="557"/>
      <c r="N9" s="557"/>
      <c r="O9" s="557"/>
      <c r="P9" s="557"/>
      <c r="Q9" s="558"/>
      <c r="R9" s="559">
        <v>
41801</v>
      </c>
      <c r="S9" s="560"/>
      <c r="T9" s="560"/>
      <c r="U9" s="560"/>
      <c r="V9" s="561"/>
      <c r="W9" s="491" t="s">
        <v>
113</v>
      </c>
      <c r="X9" s="492"/>
      <c r="Y9" s="492"/>
      <c r="Z9" s="492"/>
      <c r="AA9" s="492"/>
      <c r="AB9" s="492"/>
      <c r="AC9" s="492"/>
      <c r="AD9" s="492"/>
      <c r="AE9" s="492"/>
      <c r="AF9" s="492"/>
      <c r="AG9" s="492"/>
      <c r="AH9" s="492"/>
      <c r="AI9" s="492"/>
      <c r="AJ9" s="492"/>
      <c r="AK9" s="492"/>
      <c r="AL9" s="562"/>
      <c r="AM9" s="479" t="s">
        <v>
114</v>
      </c>
      <c r="AN9" s="379"/>
      <c r="AO9" s="379"/>
      <c r="AP9" s="379"/>
      <c r="AQ9" s="379"/>
      <c r="AR9" s="379"/>
      <c r="AS9" s="379"/>
      <c r="AT9" s="380"/>
      <c r="AU9" s="480" t="s">
        <v>
94</v>
      </c>
      <c r="AV9" s="481"/>
      <c r="AW9" s="481"/>
      <c r="AX9" s="481"/>
      <c r="AY9" s="436" t="s">
        <v>
115</v>
      </c>
      <c r="AZ9" s="437"/>
      <c r="BA9" s="437"/>
      <c r="BB9" s="437"/>
      <c r="BC9" s="437"/>
      <c r="BD9" s="437"/>
      <c r="BE9" s="437"/>
      <c r="BF9" s="437"/>
      <c r="BG9" s="437"/>
      <c r="BH9" s="437"/>
      <c r="BI9" s="437"/>
      <c r="BJ9" s="437"/>
      <c r="BK9" s="437"/>
      <c r="BL9" s="437"/>
      <c r="BM9" s="438"/>
      <c r="BN9" s="422">
        <v>
97465</v>
      </c>
      <c r="BO9" s="423"/>
      <c r="BP9" s="423"/>
      <c r="BQ9" s="423"/>
      <c r="BR9" s="423"/>
      <c r="BS9" s="423"/>
      <c r="BT9" s="423"/>
      <c r="BU9" s="424"/>
      <c r="BV9" s="422">
        <v>
197676</v>
      </c>
      <c r="BW9" s="423"/>
      <c r="BX9" s="423"/>
      <c r="BY9" s="423"/>
      <c r="BZ9" s="423"/>
      <c r="CA9" s="423"/>
      <c r="CB9" s="423"/>
      <c r="CC9" s="424"/>
      <c r="CD9" s="462" t="s">
        <v>
116</v>
      </c>
      <c r="CE9" s="382"/>
      <c r="CF9" s="382"/>
      <c r="CG9" s="382"/>
      <c r="CH9" s="382"/>
      <c r="CI9" s="382"/>
      <c r="CJ9" s="382"/>
      <c r="CK9" s="382"/>
      <c r="CL9" s="382"/>
      <c r="CM9" s="382"/>
      <c r="CN9" s="382"/>
      <c r="CO9" s="382"/>
      <c r="CP9" s="382"/>
      <c r="CQ9" s="382"/>
      <c r="CR9" s="382"/>
      <c r="CS9" s="463"/>
      <c r="CT9" s="419">
        <v>
14.2</v>
      </c>
      <c r="CU9" s="420"/>
      <c r="CV9" s="420"/>
      <c r="CW9" s="420"/>
      <c r="CX9" s="420"/>
      <c r="CY9" s="420"/>
      <c r="CZ9" s="420"/>
      <c r="DA9" s="421"/>
      <c r="DB9" s="419">
        <v>
10.4</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
117</v>
      </c>
      <c r="M10" s="379"/>
      <c r="N10" s="379"/>
      <c r="O10" s="379"/>
      <c r="P10" s="379"/>
      <c r="Q10" s="380"/>
      <c r="R10" s="375">
        <v>
44412</v>
      </c>
      <c r="S10" s="376"/>
      <c r="T10" s="376"/>
      <c r="U10" s="376"/>
      <c r="V10" s="435"/>
      <c r="W10" s="563"/>
      <c r="X10" s="373"/>
      <c r="Y10" s="373"/>
      <c r="Z10" s="373"/>
      <c r="AA10" s="373"/>
      <c r="AB10" s="373"/>
      <c r="AC10" s="373"/>
      <c r="AD10" s="373"/>
      <c r="AE10" s="373"/>
      <c r="AF10" s="373"/>
      <c r="AG10" s="373"/>
      <c r="AH10" s="373"/>
      <c r="AI10" s="373"/>
      <c r="AJ10" s="373"/>
      <c r="AK10" s="373"/>
      <c r="AL10" s="564"/>
      <c r="AM10" s="479" t="s">
        <v>
118</v>
      </c>
      <c r="AN10" s="379"/>
      <c r="AO10" s="379"/>
      <c r="AP10" s="379"/>
      <c r="AQ10" s="379"/>
      <c r="AR10" s="379"/>
      <c r="AS10" s="379"/>
      <c r="AT10" s="380"/>
      <c r="AU10" s="480" t="s">
        <v>
94</v>
      </c>
      <c r="AV10" s="481"/>
      <c r="AW10" s="481"/>
      <c r="AX10" s="481"/>
      <c r="AY10" s="436" t="s">
        <v>
119</v>
      </c>
      <c r="AZ10" s="437"/>
      <c r="BA10" s="437"/>
      <c r="BB10" s="437"/>
      <c r="BC10" s="437"/>
      <c r="BD10" s="437"/>
      <c r="BE10" s="437"/>
      <c r="BF10" s="437"/>
      <c r="BG10" s="437"/>
      <c r="BH10" s="437"/>
      <c r="BI10" s="437"/>
      <c r="BJ10" s="437"/>
      <c r="BK10" s="437"/>
      <c r="BL10" s="437"/>
      <c r="BM10" s="438"/>
      <c r="BN10" s="422">
        <v>
492655</v>
      </c>
      <c r="BO10" s="423"/>
      <c r="BP10" s="423"/>
      <c r="BQ10" s="423"/>
      <c r="BR10" s="423"/>
      <c r="BS10" s="423"/>
      <c r="BT10" s="423"/>
      <c r="BU10" s="424"/>
      <c r="BV10" s="422">
        <v>
407457</v>
      </c>
      <c r="BW10" s="423"/>
      <c r="BX10" s="423"/>
      <c r="BY10" s="423"/>
      <c r="BZ10" s="423"/>
      <c r="CA10" s="423"/>
      <c r="CB10" s="423"/>
      <c r="CC10" s="424"/>
      <c r="CD10" s="181" t="s">
        <v>
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
121</v>
      </c>
      <c r="M11" s="384"/>
      <c r="N11" s="384"/>
      <c r="O11" s="384"/>
      <c r="P11" s="384"/>
      <c r="Q11" s="385"/>
      <c r="R11" s="551" t="s">
        <v>
122</v>
      </c>
      <c r="S11" s="552"/>
      <c r="T11" s="552"/>
      <c r="U11" s="552"/>
      <c r="V11" s="553"/>
      <c r="W11" s="563"/>
      <c r="X11" s="373"/>
      <c r="Y11" s="373"/>
      <c r="Z11" s="373"/>
      <c r="AA11" s="373"/>
      <c r="AB11" s="373"/>
      <c r="AC11" s="373"/>
      <c r="AD11" s="373"/>
      <c r="AE11" s="373"/>
      <c r="AF11" s="373"/>
      <c r="AG11" s="373"/>
      <c r="AH11" s="373"/>
      <c r="AI11" s="373"/>
      <c r="AJ11" s="373"/>
      <c r="AK11" s="373"/>
      <c r="AL11" s="564"/>
      <c r="AM11" s="479" t="s">
        <v>
123</v>
      </c>
      <c r="AN11" s="379"/>
      <c r="AO11" s="379"/>
      <c r="AP11" s="379"/>
      <c r="AQ11" s="379"/>
      <c r="AR11" s="379"/>
      <c r="AS11" s="379"/>
      <c r="AT11" s="380"/>
      <c r="AU11" s="480" t="s">
        <v>
124</v>
      </c>
      <c r="AV11" s="481"/>
      <c r="AW11" s="481"/>
      <c r="AX11" s="481"/>
      <c r="AY11" s="436" t="s">
        <v>
125</v>
      </c>
      <c r="AZ11" s="437"/>
      <c r="BA11" s="437"/>
      <c r="BB11" s="437"/>
      <c r="BC11" s="437"/>
      <c r="BD11" s="437"/>
      <c r="BE11" s="437"/>
      <c r="BF11" s="437"/>
      <c r="BG11" s="437"/>
      <c r="BH11" s="437"/>
      <c r="BI11" s="437"/>
      <c r="BJ11" s="437"/>
      <c r="BK11" s="437"/>
      <c r="BL11" s="437"/>
      <c r="BM11" s="438"/>
      <c r="BN11" s="422">
        <v>
0</v>
      </c>
      <c r="BO11" s="423"/>
      <c r="BP11" s="423"/>
      <c r="BQ11" s="423"/>
      <c r="BR11" s="423"/>
      <c r="BS11" s="423"/>
      <c r="BT11" s="423"/>
      <c r="BU11" s="424"/>
      <c r="BV11" s="422">
        <v>
0</v>
      </c>
      <c r="BW11" s="423"/>
      <c r="BX11" s="423"/>
      <c r="BY11" s="423"/>
      <c r="BZ11" s="423"/>
      <c r="CA11" s="423"/>
      <c r="CB11" s="423"/>
      <c r="CC11" s="424"/>
      <c r="CD11" s="462" t="s">
        <v>
126</v>
      </c>
      <c r="CE11" s="382"/>
      <c r="CF11" s="382"/>
      <c r="CG11" s="382"/>
      <c r="CH11" s="382"/>
      <c r="CI11" s="382"/>
      <c r="CJ11" s="382"/>
      <c r="CK11" s="382"/>
      <c r="CL11" s="382"/>
      <c r="CM11" s="382"/>
      <c r="CN11" s="382"/>
      <c r="CO11" s="382"/>
      <c r="CP11" s="382"/>
      <c r="CQ11" s="382"/>
      <c r="CR11" s="382"/>
      <c r="CS11" s="463"/>
      <c r="CT11" s="525" t="s">
        <v>
127</v>
      </c>
      <c r="CU11" s="526"/>
      <c r="CV11" s="526"/>
      <c r="CW11" s="526"/>
      <c r="CX11" s="526"/>
      <c r="CY11" s="526"/>
      <c r="CZ11" s="526"/>
      <c r="DA11" s="527"/>
      <c r="DB11" s="525" t="s">
        <v>
128</v>
      </c>
      <c r="DC11" s="526"/>
      <c r="DD11" s="526"/>
      <c r="DE11" s="526"/>
      <c r="DF11" s="526"/>
      <c r="DG11" s="526"/>
      <c r="DH11" s="526"/>
      <c r="DI11" s="527"/>
    </row>
    <row r="12" spans="1:119" ht="18.75" customHeight="1" x14ac:dyDescent="0.15">
      <c r="A12" s="178"/>
      <c r="B12" s="528" t="s">
        <v>
129</v>
      </c>
      <c r="C12" s="529"/>
      <c r="D12" s="529"/>
      <c r="E12" s="529"/>
      <c r="F12" s="529"/>
      <c r="G12" s="529"/>
      <c r="H12" s="529"/>
      <c r="I12" s="529"/>
      <c r="J12" s="529"/>
      <c r="K12" s="530"/>
      <c r="L12" s="537" t="s">
        <v>
130</v>
      </c>
      <c r="M12" s="538"/>
      <c r="N12" s="538"/>
      <c r="O12" s="538"/>
      <c r="P12" s="538"/>
      <c r="Q12" s="539"/>
      <c r="R12" s="540">
        <v>
41968</v>
      </c>
      <c r="S12" s="541"/>
      <c r="T12" s="541"/>
      <c r="U12" s="541"/>
      <c r="V12" s="542"/>
      <c r="W12" s="543" t="s">
        <v>
1</v>
      </c>
      <c r="X12" s="481"/>
      <c r="Y12" s="481"/>
      <c r="Z12" s="481"/>
      <c r="AA12" s="481"/>
      <c r="AB12" s="544"/>
      <c r="AC12" s="545" t="s">
        <v>
131</v>
      </c>
      <c r="AD12" s="546"/>
      <c r="AE12" s="546"/>
      <c r="AF12" s="546"/>
      <c r="AG12" s="547"/>
      <c r="AH12" s="545" t="s">
        <v>
132</v>
      </c>
      <c r="AI12" s="546"/>
      <c r="AJ12" s="546"/>
      <c r="AK12" s="546"/>
      <c r="AL12" s="548"/>
      <c r="AM12" s="479" t="s">
        <v>
133</v>
      </c>
      <c r="AN12" s="379"/>
      <c r="AO12" s="379"/>
      <c r="AP12" s="379"/>
      <c r="AQ12" s="379"/>
      <c r="AR12" s="379"/>
      <c r="AS12" s="379"/>
      <c r="AT12" s="380"/>
      <c r="AU12" s="480" t="s">
        <v>
134</v>
      </c>
      <c r="AV12" s="481"/>
      <c r="AW12" s="481"/>
      <c r="AX12" s="481"/>
      <c r="AY12" s="436" t="s">
        <v>
135</v>
      </c>
      <c r="AZ12" s="437"/>
      <c r="BA12" s="437"/>
      <c r="BB12" s="437"/>
      <c r="BC12" s="437"/>
      <c r="BD12" s="437"/>
      <c r="BE12" s="437"/>
      <c r="BF12" s="437"/>
      <c r="BG12" s="437"/>
      <c r="BH12" s="437"/>
      <c r="BI12" s="437"/>
      <c r="BJ12" s="437"/>
      <c r="BK12" s="437"/>
      <c r="BL12" s="437"/>
      <c r="BM12" s="438"/>
      <c r="BN12" s="422">
        <v>
0</v>
      </c>
      <c r="BO12" s="423"/>
      <c r="BP12" s="423"/>
      <c r="BQ12" s="423"/>
      <c r="BR12" s="423"/>
      <c r="BS12" s="423"/>
      <c r="BT12" s="423"/>
      <c r="BU12" s="424"/>
      <c r="BV12" s="422">
        <v>
0</v>
      </c>
      <c r="BW12" s="423"/>
      <c r="BX12" s="423"/>
      <c r="BY12" s="423"/>
      <c r="BZ12" s="423"/>
      <c r="CA12" s="423"/>
      <c r="CB12" s="423"/>
      <c r="CC12" s="424"/>
      <c r="CD12" s="462" t="s">
        <v>
136</v>
      </c>
      <c r="CE12" s="382"/>
      <c r="CF12" s="382"/>
      <c r="CG12" s="382"/>
      <c r="CH12" s="382"/>
      <c r="CI12" s="382"/>
      <c r="CJ12" s="382"/>
      <c r="CK12" s="382"/>
      <c r="CL12" s="382"/>
      <c r="CM12" s="382"/>
      <c r="CN12" s="382"/>
      <c r="CO12" s="382"/>
      <c r="CP12" s="382"/>
      <c r="CQ12" s="382"/>
      <c r="CR12" s="382"/>
      <c r="CS12" s="463"/>
      <c r="CT12" s="525" t="s">
        <v>
128</v>
      </c>
      <c r="CU12" s="526"/>
      <c r="CV12" s="526"/>
      <c r="CW12" s="526"/>
      <c r="CX12" s="526"/>
      <c r="CY12" s="526"/>
      <c r="CZ12" s="526"/>
      <c r="DA12" s="527"/>
      <c r="DB12" s="525" t="s">
        <v>
137</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
138</v>
      </c>
      <c r="N13" s="507"/>
      <c r="O13" s="507"/>
      <c r="P13" s="507"/>
      <c r="Q13" s="508"/>
      <c r="R13" s="509">
        <v>
41528</v>
      </c>
      <c r="S13" s="510"/>
      <c r="T13" s="510"/>
      <c r="U13" s="510"/>
      <c r="V13" s="511"/>
      <c r="W13" s="512" t="s">
        <v>
139</v>
      </c>
      <c r="X13" s="408"/>
      <c r="Y13" s="408"/>
      <c r="Z13" s="408"/>
      <c r="AA13" s="408"/>
      <c r="AB13" s="409"/>
      <c r="AC13" s="375">
        <v>
703</v>
      </c>
      <c r="AD13" s="376"/>
      <c r="AE13" s="376"/>
      <c r="AF13" s="376"/>
      <c r="AG13" s="377"/>
      <c r="AH13" s="375">
        <v>
886</v>
      </c>
      <c r="AI13" s="376"/>
      <c r="AJ13" s="376"/>
      <c r="AK13" s="376"/>
      <c r="AL13" s="435"/>
      <c r="AM13" s="479" t="s">
        <v>
140</v>
      </c>
      <c r="AN13" s="379"/>
      <c r="AO13" s="379"/>
      <c r="AP13" s="379"/>
      <c r="AQ13" s="379"/>
      <c r="AR13" s="379"/>
      <c r="AS13" s="379"/>
      <c r="AT13" s="380"/>
      <c r="AU13" s="480" t="s">
        <v>
141</v>
      </c>
      <c r="AV13" s="481"/>
      <c r="AW13" s="481"/>
      <c r="AX13" s="481"/>
      <c r="AY13" s="436" t="s">
        <v>
142</v>
      </c>
      <c r="AZ13" s="437"/>
      <c r="BA13" s="437"/>
      <c r="BB13" s="437"/>
      <c r="BC13" s="437"/>
      <c r="BD13" s="437"/>
      <c r="BE13" s="437"/>
      <c r="BF13" s="437"/>
      <c r="BG13" s="437"/>
      <c r="BH13" s="437"/>
      <c r="BI13" s="437"/>
      <c r="BJ13" s="437"/>
      <c r="BK13" s="437"/>
      <c r="BL13" s="437"/>
      <c r="BM13" s="438"/>
      <c r="BN13" s="422">
        <v>
590120</v>
      </c>
      <c r="BO13" s="423"/>
      <c r="BP13" s="423"/>
      <c r="BQ13" s="423"/>
      <c r="BR13" s="423"/>
      <c r="BS13" s="423"/>
      <c r="BT13" s="423"/>
      <c r="BU13" s="424"/>
      <c r="BV13" s="422">
        <v>
605133</v>
      </c>
      <c r="BW13" s="423"/>
      <c r="BX13" s="423"/>
      <c r="BY13" s="423"/>
      <c r="BZ13" s="423"/>
      <c r="CA13" s="423"/>
      <c r="CB13" s="423"/>
      <c r="CC13" s="424"/>
      <c r="CD13" s="462" t="s">
        <v>
143</v>
      </c>
      <c r="CE13" s="382"/>
      <c r="CF13" s="382"/>
      <c r="CG13" s="382"/>
      <c r="CH13" s="382"/>
      <c r="CI13" s="382"/>
      <c r="CJ13" s="382"/>
      <c r="CK13" s="382"/>
      <c r="CL13" s="382"/>
      <c r="CM13" s="382"/>
      <c r="CN13" s="382"/>
      <c r="CO13" s="382"/>
      <c r="CP13" s="382"/>
      <c r="CQ13" s="382"/>
      <c r="CR13" s="382"/>
      <c r="CS13" s="463"/>
      <c r="CT13" s="419">
        <v>
11</v>
      </c>
      <c r="CU13" s="420"/>
      <c r="CV13" s="420"/>
      <c r="CW13" s="420"/>
      <c r="CX13" s="420"/>
      <c r="CY13" s="420"/>
      <c r="CZ13" s="420"/>
      <c r="DA13" s="421"/>
      <c r="DB13" s="419">
        <v>
10.6</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
144</v>
      </c>
      <c r="M14" s="549"/>
      <c r="N14" s="549"/>
      <c r="O14" s="549"/>
      <c r="P14" s="549"/>
      <c r="Q14" s="550"/>
      <c r="R14" s="509">
        <v>
42651</v>
      </c>
      <c r="S14" s="510"/>
      <c r="T14" s="510"/>
      <c r="U14" s="510"/>
      <c r="V14" s="511"/>
      <c r="W14" s="513"/>
      <c r="X14" s="411"/>
      <c r="Y14" s="411"/>
      <c r="Z14" s="411"/>
      <c r="AA14" s="411"/>
      <c r="AB14" s="412"/>
      <c r="AC14" s="502">
        <v>
3.7</v>
      </c>
      <c r="AD14" s="503"/>
      <c r="AE14" s="503"/>
      <c r="AF14" s="503"/>
      <c r="AG14" s="504"/>
      <c r="AH14" s="502">
        <v>
4.3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
145</v>
      </c>
      <c r="CE14" s="460"/>
      <c r="CF14" s="460"/>
      <c r="CG14" s="460"/>
      <c r="CH14" s="460"/>
      <c r="CI14" s="460"/>
      <c r="CJ14" s="460"/>
      <c r="CK14" s="460"/>
      <c r="CL14" s="460"/>
      <c r="CM14" s="460"/>
      <c r="CN14" s="460"/>
      <c r="CO14" s="460"/>
      <c r="CP14" s="460"/>
      <c r="CQ14" s="460"/>
      <c r="CR14" s="460"/>
      <c r="CS14" s="461"/>
      <c r="CT14" s="519">
        <v>
109.4</v>
      </c>
      <c r="CU14" s="520"/>
      <c r="CV14" s="520"/>
      <c r="CW14" s="520"/>
      <c r="CX14" s="520"/>
      <c r="CY14" s="520"/>
      <c r="CZ14" s="520"/>
      <c r="DA14" s="521"/>
      <c r="DB14" s="519">
        <v>
111.9</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
146</v>
      </c>
      <c r="N15" s="507"/>
      <c r="O15" s="507"/>
      <c r="P15" s="507"/>
      <c r="Q15" s="508"/>
      <c r="R15" s="509">
        <v>
42235</v>
      </c>
      <c r="S15" s="510"/>
      <c r="T15" s="510"/>
      <c r="U15" s="510"/>
      <c r="V15" s="511"/>
      <c r="W15" s="512" t="s">
        <v>
147</v>
      </c>
      <c r="X15" s="408"/>
      <c r="Y15" s="408"/>
      <c r="Z15" s="408"/>
      <c r="AA15" s="408"/>
      <c r="AB15" s="409"/>
      <c r="AC15" s="375">
        <v>
8222</v>
      </c>
      <c r="AD15" s="376"/>
      <c r="AE15" s="376"/>
      <c r="AF15" s="376"/>
      <c r="AG15" s="377"/>
      <c r="AH15" s="375">
        <v>
8737</v>
      </c>
      <c r="AI15" s="376"/>
      <c r="AJ15" s="376"/>
      <c r="AK15" s="376"/>
      <c r="AL15" s="435"/>
      <c r="AM15" s="479"/>
      <c r="AN15" s="379"/>
      <c r="AO15" s="379"/>
      <c r="AP15" s="379"/>
      <c r="AQ15" s="379"/>
      <c r="AR15" s="379"/>
      <c r="AS15" s="379"/>
      <c r="AT15" s="380"/>
      <c r="AU15" s="480"/>
      <c r="AV15" s="481"/>
      <c r="AW15" s="481"/>
      <c r="AX15" s="481"/>
      <c r="AY15" s="448" t="s">
        <v>
148</v>
      </c>
      <c r="AZ15" s="449"/>
      <c r="BA15" s="449"/>
      <c r="BB15" s="449"/>
      <c r="BC15" s="449"/>
      <c r="BD15" s="449"/>
      <c r="BE15" s="449"/>
      <c r="BF15" s="449"/>
      <c r="BG15" s="449"/>
      <c r="BH15" s="449"/>
      <c r="BI15" s="449"/>
      <c r="BJ15" s="449"/>
      <c r="BK15" s="449"/>
      <c r="BL15" s="449"/>
      <c r="BM15" s="450"/>
      <c r="BN15" s="451">
        <v>
5675839</v>
      </c>
      <c r="BO15" s="452"/>
      <c r="BP15" s="452"/>
      <c r="BQ15" s="452"/>
      <c r="BR15" s="452"/>
      <c r="BS15" s="452"/>
      <c r="BT15" s="452"/>
      <c r="BU15" s="453"/>
      <c r="BV15" s="451">
        <v>
5735729</v>
      </c>
      <c r="BW15" s="452"/>
      <c r="BX15" s="452"/>
      <c r="BY15" s="452"/>
      <c r="BZ15" s="452"/>
      <c r="CA15" s="452"/>
      <c r="CB15" s="452"/>
      <c r="CC15" s="453"/>
      <c r="CD15" s="522" t="s">
        <v>
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
150</v>
      </c>
      <c r="M16" s="497"/>
      <c r="N16" s="497"/>
      <c r="O16" s="497"/>
      <c r="P16" s="497"/>
      <c r="Q16" s="498"/>
      <c r="R16" s="499" t="s">
        <v>
151</v>
      </c>
      <c r="S16" s="500"/>
      <c r="T16" s="500"/>
      <c r="U16" s="500"/>
      <c r="V16" s="501"/>
      <c r="W16" s="513"/>
      <c r="X16" s="411"/>
      <c r="Y16" s="411"/>
      <c r="Z16" s="411"/>
      <c r="AA16" s="411"/>
      <c r="AB16" s="412"/>
      <c r="AC16" s="502">
        <v>
43</v>
      </c>
      <c r="AD16" s="503"/>
      <c r="AE16" s="503"/>
      <c r="AF16" s="503"/>
      <c r="AG16" s="504"/>
      <c r="AH16" s="502">
        <v>
42.6</v>
      </c>
      <c r="AI16" s="503"/>
      <c r="AJ16" s="503"/>
      <c r="AK16" s="503"/>
      <c r="AL16" s="505"/>
      <c r="AM16" s="479"/>
      <c r="AN16" s="379"/>
      <c r="AO16" s="379"/>
      <c r="AP16" s="379"/>
      <c r="AQ16" s="379"/>
      <c r="AR16" s="379"/>
      <c r="AS16" s="379"/>
      <c r="AT16" s="380"/>
      <c r="AU16" s="480"/>
      <c r="AV16" s="481"/>
      <c r="AW16" s="481"/>
      <c r="AX16" s="481"/>
      <c r="AY16" s="436" t="s">
        <v>
152</v>
      </c>
      <c r="AZ16" s="437"/>
      <c r="BA16" s="437"/>
      <c r="BB16" s="437"/>
      <c r="BC16" s="437"/>
      <c r="BD16" s="437"/>
      <c r="BE16" s="437"/>
      <c r="BF16" s="437"/>
      <c r="BG16" s="437"/>
      <c r="BH16" s="437"/>
      <c r="BI16" s="437"/>
      <c r="BJ16" s="437"/>
      <c r="BK16" s="437"/>
      <c r="BL16" s="437"/>
      <c r="BM16" s="438"/>
      <c r="BN16" s="422">
        <v>
8724792</v>
      </c>
      <c r="BO16" s="423"/>
      <c r="BP16" s="423"/>
      <c r="BQ16" s="423"/>
      <c r="BR16" s="423"/>
      <c r="BS16" s="423"/>
      <c r="BT16" s="423"/>
      <c r="BU16" s="424"/>
      <c r="BV16" s="422">
        <v>
8359703</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
153</v>
      </c>
      <c r="N17" s="516"/>
      <c r="O17" s="516"/>
      <c r="P17" s="516"/>
      <c r="Q17" s="517"/>
      <c r="R17" s="499" t="s">
        <v>
154</v>
      </c>
      <c r="S17" s="500"/>
      <c r="T17" s="500"/>
      <c r="U17" s="500"/>
      <c r="V17" s="501"/>
      <c r="W17" s="512" t="s">
        <v>
155</v>
      </c>
      <c r="X17" s="408"/>
      <c r="Y17" s="408"/>
      <c r="Z17" s="408"/>
      <c r="AA17" s="408"/>
      <c r="AB17" s="409"/>
      <c r="AC17" s="375">
        <v>
10217</v>
      </c>
      <c r="AD17" s="376"/>
      <c r="AE17" s="376"/>
      <c r="AF17" s="376"/>
      <c r="AG17" s="377"/>
      <c r="AH17" s="375">
        <v>
10880</v>
      </c>
      <c r="AI17" s="376"/>
      <c r="AJ17" s="376"/>
      <c r="AK17" s="376"/>
      <c r="AL17" s="435"/>
      <c r="AM17" s="479"/>
      <c r="AN17" s="379"/>
      <c r="AO17" s="379"/>
      <c r="AP17" s="379"/>
      <c r="AQ17" s="379"/>
      <c r="AR17" s="379"/>
      <c r="AS17" s="379"/>
      <c r="AT17" s="380"/>
      <c r="AU17" s="480"/>
      <c r="AV17" s="481"/>
      <c r="AW17" s="481"/>
      <c r="AX17" s="481"/>
      <c r="AY17" s="436" t="s">
        <v>
156</v>
      </c>
      <c r="AZ17" s="437"/>
      <c r="BA17" s="437"/>
      <c r="BB17" s="437"/>
      <c r="BC17" s="437"/>
      <c r="BD17" s="437"/>
      <c r="BE17" s="437"/>
      <c r="BF17" s="437"/>
      <c r="BG17" s="437"/>
      <c r="BH17" s="437"/>
      <c r="BI17" s="437"/>
      <c r="BJ17" s="437"/>
      <c r="BK17" s="437"/>
      <c r="BL17" s="437"/>
      <c r="BM17" s="438"/>
      <c r="BN17" s="422">
        <v>
7177573</v>
      </c>
      <c r="BO17" s="423"/>
      <c r="BP17" s="423"/>
      <c r="BQ17" s="423"/>
      <c r="BR17" s="423"/>
      <c r="BS17" s="423"/>
      <c r="BT17" s="423"/>
      <c r="BU17" s="424"/>
      <c r="BV17" s="422">
        <v>
7265167</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
157</v>
      </c>
      <c r="C18" s="473"/>
      <c r="D18" s="473"/>
      <c r="E18" s="474"/>
      <c r="F18" s="474"/>
      <c r="G18" s="474"/>
      <c r="H18" s="474"/>
      <c r="I18" s="474"/>
      <c r="J18" s="474"/>
      <c r="K18" s="474"/>
      <c r="L18" s="475">
        <v>
186.79</v>
      </c>
      <c r="M18" s="475"/>
      <c r="N18" s="475"/>
      <c r="O18" s="475"/>
      <c r="P18" s="475"/>
      <c r="Q18" s="475"/>
      <c r="R18" s="476"/>
      <c r="S18" s="476"/>
      <c r="T18" s="476"/>
      <c r="U18" s="476"/>
      <c r="V18" s="477"/>
      <c r="W18" s="493"/>
      <c r="X18" s="494"/>
      <c r="Y18" s="494"/>
      <c r="Z18" s="494"/>
      <c r="AA18" s="494"/>
      <c r="AB18" s="518"/>
      <c r="AC18" s="392">
        <v>
53.4</v>
      </c>
      <c r="AD18" s="393"/>
      <c r="AE18" s="393"/>
      <c r="AF18" s="393"/>
      <c r="AG18" s="478"/>
      <c r="AH18" s="392">
        <v>
53.1</v>
      </c>
      <c r="AI18" s="393"/>
      <c r="AJ18" s="393"/>
      <c r="AK18" s="393"/>
      <c r="AL18" s="394"/>
      <c r="AM18" s="479"/>
      <c r="AN18" s="379"/>
      <c r="AO18" s="379"/>
      <c r="AP18" s="379"/>
      <c r="AQ18" s="379"/>
      <c r="AR18" s="379"/>
      <c r="AS18" s="379"/>
      <c r="AT18" s="380"/>
      <c r="AU18" s="480"/>
      <c r="AV18" s="481"/>
      <c r="AW18" s="481"/>
      <c r="AX18" s="481"/>
      <c r="AY18" s="436" t="s">
        <v>
158</v>
      </c>
      <c r="AZ18" s="437"/>
      <c r="BA18" s="437"/>
      <c r="BB18" s="437"/>
      <c r="BC18" s="437"/>
      <c r="BD18" s="437"/>
      <c r="BE18" s="437"/>
      <c r="BF18" s="437"/>
      <c r="BG18" s="437"/>
      <c r="BH18" s="437"/>
      <c r="BI18" s="437"/>
      <c r="BJ18" s="437"/>
      <c r="BK18" s="437"/>
      <c r="BL18" s="437"/>
      <c r="BM18" s="438"/>
      <c r="BN18" s="422">
        <v>
10004373</v>
      </c>
      <c r="BO18" s="423"/>
      <c r="BP18" s="423"/>
      <c r="BQ18" s="423"/>
      <c r="BR18" s="423"/>
      <c r="BS18" s="423"/>
      <c r="BT18" s="423"/>
      <c r="BU18" s="424"/>
      <c r="BV18" s="422">
        <v>
9880855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
159</v>
      </c>
      <c r="C19" s="473"/>
      <c r="D19" s="473"/>
      <c r="E19" s="474"/>
      <c r="F19" s="474"/>
      <c r="G19" s="474"/>
      <c r="H19" s="474"/>
      <c r="I19" s="474"/>
      <c r="J19" s="474"/>
      <c r="K19" s="474"/>
      <c r="L19" s="482">
        <v>
224</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
160</v>
      </c>
      <c r="AZ19" s="437"/>
      <c r="BA19" s="437"/>
      <c r="BB19" s="437"/>
      <c r="BC19" s="437"/>
      <c r="BD19" s="437"/>
      <c r="BE19" s="437"/>
      <c r="BF19" s="437"/>
      <c r="BG19" s="437"/>
      <c r="BH19" s="437"/>
      <c r="BI19" s="437"/>
      <c r="BJ19" s="437"/>
      <c r="BK19" s="437"/>
      <c r="BL19" s="437"/>
      <c r="BM19" s="438"/>
      <c r="BN19" s="422">
        <v>
14776905</v>
      </c>
      <c r="BO19" s="423"/>
      <c r="BP19" s="423"/>
      <c r="BQ19" s="423"/>
      <c r="BR19" s="423"/>
      <c r="BS19" s="423"/>
      <c r="BT19" s="423"/>
      <c r="BU19" s="424"/>
      <c r="BV19" s="422">
        <v>
18586780</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
161</v>
      </c>
      <c r="C20" s="473"/>
      <c r="D20" s="473"/>
      <c r="E20" s="474"/>
      <c r="F20" s="474"/>
      <c r="G20" s="474"/>
      <c r="H20" s="474"/>
      <c r="I20" s="474"/>
      <c r="J20" s="474"/>
      <c r="K20" s="474"/>
      <c r="L20" s="482">
        <v>
17042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
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
163</v>
      </c>
      <c r="C22" s="399"/>
      <c r="D22" s="400"/>
      <c r="E22" s="407" t="s">
        <v>
1</v>
      </c>
      <c r="F22" s="408"/>
      <c r="G22" s="408"/>
      <c r="H22" s="408"/>
      <c r="I22" s="408"/>
      <c r="J22" s="408"/>
      <c r="K22" s="409"/>
      <c r="L22" s="407" t="s">
        <v>
164</v>
      </c>
      <c r="M22" s="408"/>
      <c r="N22" s="408"/>
      <c r="O22" s="408"/>
      <c r="P22" s="409"/>
      <c r="Q22" s="413" t="s">
        <v>
165</v>
      </c>
      <c r="R22" s="414"/>
      <c r="S22" s="414"/>
      <c r="T22" s="414"/>
      <c r="U22" s="414"/>
      <c r="V22" s="415"/>
      <c r="W22" s="464" t="s">
        <v>
166</v>
      </c>
      <c r="X22" s="399"/>
      <c r="Y22" s="400"/>
      <c r="Z22" s="407" t="s">
        <v>
1</v>
      </c>
      <c r="AA22" s="408"/>
      <c r="AB22" s="408"/>
      <c r="AC22" s="408"/>
      <c r="AD22" s="408"/>
      <c r="AE22" s="408"/>
      <c r="AF22" s="408"/>
      <c r="AG22" s="409"/>
      <c r="AH22" s="425" t="s">
        <v>
167</v>
      </c>
      <c r="AI22" s="408"/>
      <c r="AJ22" s="408"/>
      <c r="AK22" s="408"/>
      <c r="AL22" s="409"/>
      <c r="AM22" s="425" t="s">
        <v>
168</v>
      </c>
      <c r="AN22" s="426"/>
      <c r="AO22" s="426"/>
      <c r="AP22" s="426"/>
      <c r="AQ22" s="426"/>
      <c r="AR22" s="427"/>
      <c r="AS22" s="413" t="s">
        <v>
165</v>
      </c>
      <c r="AT22" s="414"/>
      <c r="AU22" s="414"/>
      <c r="AV22" s="414"/>
      <c r="AW22" s="414"/>
      <c r="AX22" s="431"/>
      <c r="AY22" s="448" t="s">
        <v>
169</v>
      </c>
      <c r="AZ22" s="449"/>
      <c r="BA22" s="449"/>
      <c r="BB22" s="449"/>
      <c r="BC22" s="449"/>
      <c r="BD22" s="449"/>
      <c r="BE22" s="449"/>
      <c r="BF22" s="449"/>
      <c r="BG22" s="449"/>
      <c r="BH22" s="449"/>
      <c r="BI22" s="449"/>
      <c r="BJ22" s="449"/>
      <c r="BK22" s="449"/>
      <c r="BL22" s="449"/>
      <c r="BM22" s="450"/>
      <c r="BN22" s="451">
        <v>
23846838</v>
      </c>
      <c r="BO22" s="452"/>
      <c r="BP22" s="452"/>
      <c r="BQ22" s="452"/>
      <c r="BR22" s="452"/>
      <c r="BS22" s="452"/>
      <c r="BT22" s="452"/>
      <c r="BU22" s="453"/>
      <c r="BV22" s="451">
        <v>
23122042</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
170</v>
      </c>
      <c r="AZ23" s="437"/>
      <c r="BA23" s="437"/>
      <c r="BB23" s="437"/>
      <c r="BC23" s="437"/>
      <c r="BD23" s="437"/>
      <c r="BE23" s="437"/>
      <c r="BF23" s="437"/>
      <c r="BG23" s="437"/>
      <c r="BH23" s="437"/>
      <c r="BI23" s="437"/>
      <c r="BJ23" s="437"/>
      <c r="BK23" s="437"/>
      <c r="BL23" s="437"/>
      <c r="BM23" s="438"/>
      <c r="BN23" s="422">
        <v>
15101723</v>
      </c>
      <c r="BO23" s="423"/>
      <c r="BP23" s="423"/>
      <c r="BQ23" s="423"/>
      <c r="BR23" s="423"/>
      <c r="BS23" s="423"/>
      <c r="BT23" s="423"/>
      <c r="BU23" s="424"/>
      <c r="BV23" s="422">
        <v>
14695034</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
171</v>
      </c>
      <c r="F24" s="379"/>
      <c r="G24" s="379"/>
      <c r="H24" s="379"/>
      <c r="I24" s="379"/>
      <c r="J24" s="379"/>
      <c r="K24" s="380"/>
      <c r="L24" s="375">
        <v>
1</v>
      </c>
      <c r="M24" s="376"/>
      <c r="N24" s="376"/>
      <c r="O24" s="376"/>
      <c r="P24" s="377"/>
      <c r="Q24" s="375">
        <v>
8700</v>
      </c>
      <c r="R24" s="376"/>
      <c r="S24" s="376"/>
      <c r="T24" s="376"/>
      <c r="U24" s="376"/>
      <c r="V24" s="377"/>
      <c r="W24" s="465"/>
      <c r="X24" s="402"/>
      <c r="Y24" s="403"/>
      <c r="Z24" s="378" t="s">
        <v>
172</v>
      </c>
      <c r="AA24" s="379"/>
      <c r="AB24" s="379"/>
      <c r="AC24" s="379"/>
      <c r="AD24" s="379"/>
      <c r="AE24" s="379"/>
      <c r="AF24" s="379"/>
      <c r="AG24" s="380"/>
      <c r="AH24" s="375">
        <v>
316</v>
      </c>
      <c r="AI24" s="376"/>
      <c r="AJ24" s="376"/>
      <c r="AK24" s="376"/>
      <c r="AL24" s="377"/>
      <c r="AM24" s="375">
        <v>
954004</v>
      </c>
      <c r="AN24" s="376"/>
      <c r="AO24" s="376"/>
      <c r="AP24" s="376"/>
      <c r="AQ24" s="376"/>
      <c r="AR24" s="377"/>
      <c r="AS24" s="375">
        <v>
3019</v>
      </c>
      <c r="AT24" s="376"/>
      <c r="AU24" s="376"/>
      <c r="AV24" s="376"/>
      <c r="AW24" s="376"/>
      <c r="AX24" s="435"/>
      <c r="AY24" s="395" t="s">
        <v>
173</v>
      </c>
      <c r="AZ24" s="396"/>
      <c r="BA24" s="396"/>
      <c r="BB24" s="396"/>
      <c r="BC24" s="396"/>
      <c r="BD24" s="396"/>
      <c r="BE24" s="396"/>
      <c r="BF24" s="396"/>
      <c r="BG24" s="396"/>
      <c r="BH24" s="396"/>
      <c r="BI24" s="396"/>
      <c r="BJ24" s="396"/>
      <c r="BK24" s="396"/>
      <c r="BL24" s="396"/>
      <c r="BM24" s="397"/>
      <c r="BN24" s="422">
        <v>
15444804</v>
      </c>
      <c r="BO24" s="423"/>
      <c r="BP24" s="423"/>
      <c r="BQ24" s="423"/>
      <c r="BR24" s="423"/>
      <c r="BS24" s="423"/>
      <c r="BT24" s="423"/>
      <c r="BU24" s="424"/>
      <c r="BV24" s="422">
        <v>
14828187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
174</v>
      </c>
      <c r="F25" s="379"/>
      <c r="G25" s="379"/>
      <c r="H25" s="379"/>
      <c r="I25" s="379"/>
      <c r="J25" s="379"/>
      <c r="K25" s="380"/>
      <c r="L25" s="375">
        <v>
1</v>
      </c>
      <c r="M25" s="376"/>
      <c r="N25" s="376"/>
      <c r="O25" s="376"/>
      <c r="P25" s="377"/>
      <c r="Q25" s="375">
        <v>
7140</v>
      </c>
      <c r="R25" s="376"/>
      <c r="S25" s="376"/>
      <c r="T25" s="376"/>
      <c r="U25" s="376"/>
      <c r="V25" s="377"/>
      <c r="W25" s="465"/>
      <c r="X25" s="402"/>
      <c r="Y25" s="403"/>
      <c r="Z25" s="378" t="s">
        <v>
175</v>
      </c>
      <c r="AA25" s="379"/>
      <c r="AB25" s="379"/>
      <c r="AC25" s="379"/>
      <c r="AD25" s="379"/>
      <c r="AE25" s="379"/>
      <c r="AF25" s="379"/>
      <c r="AG25" s="380"/>
      <c r="AH25" s="375">
        <v>
76</v>
      </c>
      <c r="AI25" s="376"/>
      <c r="AJ25" s="376"/>
      <c r="AK25" s="376"/>
      <c r="AL25" s="377"/>
      <c r="AM25" s="375">
        <v>
234688</v>
      </c>
      <c r="AN25" s="376"/>
      <c r="AO25" s="376"/>
      <c r="AP25" s="376"/>
      <c r="AQ25" s="376"/>
      <c r="AR25" s="377"/>
      <c r="AS25" s="375">
        <v>
3088</v>
      </c>
      <c r="AT25" s="376"/>
      <c r="AU25" s="376"/>
      <c r="AV25" s="376"/>
      <c r="AW25" s="376"/>
      <c r="AX25" s="435"/>
      <c r="AY25" s="448" t="s">
        <v>
176</v>
      </c>
      <c r="AZ25" s="449"/>
      <c r="BA25" s="449"/>
      <c r="BB25" s="449"/>
      <c r="BC25" s="449"/>
      <c r="BD25" s="449"/>
      <c r="BE25" s="449"/>
      <c r="BF25" s="449"/>
      <c r="BG25" s="449"/>
      <c r="BH25" s="449"/>
      <c r="BI25" s="449"/>
      <c r="BJ25" s="449"/>
      <c r="BK25" s="449"/>
      <c r="BL25" s="449"/>
      <c r="BM25" s="450"/>
      <c r="BN25" s="451">
        <v>
2658911</v>
      </c>
      <c r="BO25" s="452"/>
      <c r="BP25" s="452"/>
      <c r="BQ25" s="452"/>
      <c r="BR25" s="452"/>
      <c r="BS25" s="452"/>
      <c r="BT25" s="452"/>
      <c r="BU25" s="453"/>
      <c r="BV25" s="451">
        <v>
2497988</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
177</v>
      </c>
      <c r="F26" s="379"/>
      <c r="G26" s="379"/>
      <c r="H26" s="379"/>
      <c r="I26" s="379"/>
      <c r="J26" s="379"/>
      <c r="K26" s="380"/>
      <c r="L26" s="375">
        <v>
1</v>
      </c>
      <c r="M26" s="376"/>
      <c r="N26" s="376"/>
      <c r="O26" s="376"/>
      <c r="P26" s="377"/>
      <c r="Q26" s="375">
        <v>
6510</v>
      </c>
      <c r="R26" s="376"/>
      <c r="S26" s="376"/>
      <c r="T26" s="376"/>
      <c r="U26" s="376"/>
      <c r="V26" s="377"/>
      <c r="W26" s="465"/>
      <c r="X26" s="402"/>
      <c r="Y26" s="403"/>
      <c r="Z26" s="378" t="s">
        <v>
178</v>
      </c>
      <c r="AA26" s="433"/>
      <c r="AB26" s="433"/>
      <c r="AC26" s="433"/>
      <c r="AD26" s="433"/>
      <c r="AE26" s="433"/>
      <c r="AF26" s="433"/>
      <c r="AG26" s="434"/>
      <c r="AH26" s="375">
        <v>
10</v>
      </c>
      <c r="AI26" s="376"/>
      <c r="AJ26" s="376"/>
      <c r="AK26" s="376"/>
      <c r="AL26" s="377"/>
      <c r="AM26" s="375">
        <v>
31770</v>
      </c>
      <c r="AN26" s="376"/>
      <c r="AO26" s="376"/>
      <c r="AP26" s="376"/>
      <c r="AQ26" s="376"/>
      <c r="AR26" s="377"/>
      <c r="AS26" s="375">
        <v>
3177</v>
      </c>
      <c r="AT26" s="376"/>
      <c r="AU26" s="376"/>
      <c r="AV26" s="376"/>
      <c r="AW26" s="376"/>
      <c r="AX26" s="435"/>
      <c r="AY26" s="462" t="s">
        <v>
179</v>
      </c>
      <c r="AZ26" s="382"/>
      <c r="BA26" s="382"/>
      <c r="BB26" s="382"/>
      <c r="BC26" s="382"/>
      <c r="BD26" s="382"/>
      <c r="BE26" s="382"/>
      <c r="BF26" s="382"/>
      <c r="BG26" s="382"/>
      <c r="BH26" s="382"/>
      <c r="BI26" s="382"/>
      <c r="BJ26" s="382"/>
      <c r="BK26" s="382"/>
      <c r="BL26" s="382"/>
      <c r="BM26" s="463"/>
      <c r="BN26" s="422" t="s">
        <v>
137</v>
      </c>
      <c r="BO26" s="423"/>
      <c r="BP26" s="423"/>
      <c r="BQ26" s="423"/>
      <c r="BR26" s="423"/>
      <c r="BS26" s="423"/>
      <c r="BT26" s="423"/>
      <c r="BU26" s="424"/>
      <c r="BV26" s="422" t="s">
        <v>
137</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
180</v>
      </c>
      <c r="F27" s="379"/>
      <c r="G27" s="379"/>
      <c r="H27" s="379"/>
      <c r="I27" s="379"/>
      <c r="J27" s="379"/>
      <c r="K27" s="380"/>
      <c r="L27" s="375">
        <v>
1</v>
      </c>
      <c r="M27" s="376"/>
      <c r="N27" s="376"/>
      <c r="O27" s="376"/>
      <c r="P27" s="377"/>
      <c r="Q27" s="375">
        <v>
4610</v>
      </c>
      <c r="R27" s="376"/>
      <c r="S27" s="376"/>
      <c r="T27" s="376"/>
      <c r="U27" s="376"/>
      <c r="V27" s="377"/>
      <c r="W27" s="465"/>
      <c r="X27" s="402"/>
      <c r="Y27" s="403"/>
      <c r="Z27" s="378" t="s">
        <v>
181</v>
      </c>
      <c r="AA27" s="379"/>
      <c r="AB27" s="379"/>
      <c r="AC27" s="379"/>
      <c r="AD27" s="379"/>
      <c r="AE27" s="379"/>
      <c r="AF27" s="379"/>
      <c r="AG27" s="380"/>
      <c r="AH27" s="375" t="s">
        <v>
137</v>
      </c>
      <c r="AI27" s="376"/>
      <c r="AJ27" s="376"/>
      <c r="AK27" s="376"/>
      <c r="AL27" s="377"/>
      <c r="AM27" s="375" t="s">
        <v>
128</v>
      </c>
      <c r="AN27" s="376"/>
      <c r="AO27" s="376"/>
      <c r="AP27" s="376"/>
      <c r="AQ27" s="376"/>
      <c r="AR27" s="377"/>
      <c r="AS27" s="375" t="s">
        <v>
128</v>
      </c>
      <c r="AT27" s="376"/>
      <c r="AU27" s="376"/>
      <c r="AV27" s="376"/>
      <c r="AW27" s="376"/>
      <c r="AX27" s="435"/>
      <c r="AY27" s="459" t="s">
        <v>
182</v>
      </c>
      <c r="AZ27" s="460"/>
      <c r="BA27" s="460"/>
      <c r="BB27" s="460"/>
      <c r="BC27" s="460"/>
      <c r="BD27" s="460"/>
      <c r="BE27" s="460"/>
      <c r="BF27" s="460"/>
      <c r="BG27" s="460"/>
      <c r="BH27" s="460"/>
      <c r="BI27" s="460"/>
      <c r="BJ27" s="460"/>
      <c r="BK27" s="460"/>
      <c r="BL27" s="460"/>
      <c r="BM27" s="461"/>
      <c r="BN27" s="456">
        <v>
728200</v>
      </c>
      <c r="BO27" s="457"/>
      <c r="BP27" s="457"/>
      <c r="BQ27" s="457"/>
      <c r="BR27" s="457"/>
      <c r="BS27" s="457"/>
      <c r="BT27" s="457"/>
      <c r="BU27" s="458"/>
      <c r="BV27" s="456">
        <v>
728200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
183</v>
      </c>
      <c r="F28" s="379"/>
      <c r="G28" s="379"/>
      <c r="H28" s="379"/>
      <c r="I28" s="379"/>
      <c r="J28" s="379"/>
      <c r="K28" s="380"/>
      <c r="L28" s="375">
        <v>
1</v>
      </c>
      <c r="M28" s="376"/>
      <c r="N28" s="376"/>
      <c r="O28" s="376"/>
      <c r="P28" s="377"/>
      <c r="Q28" s="375">
        <v>
4130</v>
      </c>
      <c r="R28" s="376"/>
      <c r="S28" s="376"/>
      <c r="T28" s="376"/>
      <c r="U28" s="376"/>
      <c r="V28" s="377"/>
      <c r="W28" s="465"/>
      <c r="X28" s="402"/>
      <c r="Y28" s="403"/>
      <c r="Z28" s="378" t="s">
        <v>
184</v>
      </c>
      <c r="AA28" s="379"/>
      <c r="AB28" s="379"/>
      <c r="AC28" s="379"/>
      <c r="AD28" s="379"/>
      <c r="AE28" s="379"/>
      <c r="AF28" s="379"/>
      <c r="AG28" s="380"/>
      <c r="AH28" s="375" t="s">
        <v>
128</v>
      </c>
      <c r="AI28" s="376"/>
      <c r="AJ28" s="376"/>
      <c r="AK28" s="376"/>
      <c r="AL28" s="377"/>
      <c r="AM28" s="375" t="s">
        <v>
128</v>
      </c>
      <c r="AN28" s="376"/>
      <c r="AO28" s="376"/>
      <c r="AP28" s="376"/>
      <c r="AQ28" s="376"/>
      <c r="AR28" s="377"/>
      <c r="AS28" s="375" t="s">
        <v>
137</v>
      </c>
      <c r="AT28" s="376"/>
      <c r="AU28" s="376"/>
      <c r="AV28" s="376"/>
      <c r="AW28" s="376"/>
      <c r="AX28" s="435"/>
      <c r="AY28" s="439" t="s">
        <v>
185</v>
      </c>
      <c r="AZ28" s="440"/>
      <c r="BA28" s="440"/>
      <c r="BB28" s="441"/>
      <c r="BC28" s="448" t="s">
        <v>
48</v>
      </c>
      <c r="BD28" s="449"/>
      <c r="BE28" s="449"/>
      <c r="BF28" s="449"/>
      <c r="BG28" s="449"/>
      <c r="BH28" s="449"/>
      <c r="BI28" s="449"/>
      <c r="BJ28" s="449"/>
      <c r="BK28" s="449"/>
      <c r="BL28" s="449"/>
      <c r="BM28" s="450"/>
      <c r="BN28" s="451">
        <v>
2051223</v>
      </c>
      <c r="BO28" s="452"/>
      <c r="BP28" s="452"/>
      <c r="BQ28" s="452"/>
      <c r="BR28" s="452"/>
      <c r="BS28" s="452"/>
      <c r="BT28" s="452"/>
      <c r="BU28" s="453"/>
      <c r="BV28" s="451">
        <v>
1558568</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
186</v>
      </c>
      <c r="F29" s="379"/>
      <c r="G29" s="379"/>
      <c r="H29" s="379"/>
      <c r="I29" s="379"/>
      <c r="J29" s="379"/>
      <c r="K29" s="380"/>
      <c r="L29" s="375">
        <v>
17</v>
      </c>
      <c r="M29" s="376"/>
      <c r="N29" s="376"/>
      <c r="O29" s="376"/>
      <c r="P29" s="377"/>
      <c r="Q29" s="375">
        <v>
3910</v>
      </c>
      <c r="R29" s="376"/>
      <c r="S29" s="376"/>
      <c r="T29" s="376"/>
      <c r="U29" s="376"/>
      <c r="V29" s="377"/>
      <c r="W29" s="466"/>
      <c r="X29" s="467"/>
      <c r="Y29" s="468"/>
      <c r="Z29" s="378" t="s">
        <v>
187</v>
      </c>
      <c r="AA29" s="379"/>
      <c r="AB29" s="379"/>
      <c r="AC29" s="379"/>
      <c r="AD29" s="379"/>
      <c r="AE29" s="379"/>
      <c r="AF29" s="379"/>
      <c r="AG29" s="380"/>
      <c r="AH29" s="375">
        <v>
316</v>
      </c>
      <c r="AI29" s="376"/>
      <c r="AJ29" s="376"/>
      <c r="AK29" s="376"/>
      <c r="AL29" s="377"/>
      <c r="AM29" s="375">
        <v>
954004</v>
      </c>
      <c r="AN29" s="376"/>
      <c r="AO29" s="376"/>
      <c r="AP29" s="376"/>
      <c r="AQ29" s="376"/>
      <c r="AR29" s="377"/>
      <c r="AS29" s="375">
        <v>
3019</v>
      </c>
      <c r="AT29" s="376"/>
      <c r="AU29" s="376"/>
      <c r="AV29" s="376"/>
      <c r="AW29" s="376"/>
      <c r="AX29" s="435"/>
      <c r="AY29" s="442"/>
      <c r="AZ29" s="443"/>
      <c r="BA29" s="443"/>
      <c r="BB29" s="444"/>
      <c r="BC29" s="436" t="s">
        <v>
188</v>
      </c>
      <c r="BD29" s="437"/>
      <c r="BE29" s="437"/>
      <c r="BF29" s="437"/>
      <c r="BG29" s="437"/>
      <c r="BH29" s="437"/>
      <c r="BI29" s="437"/>
      <c r="BJ29" s="437"/>
      <c r="BK29" s="437"/>
      <c r="BL29" s="437"/>
      <c r="BM29" s="438"/>
      <c r="BN29" s="422">
        <v>
622604</v>
      </c>
      <c r="BO29" s="423"/>
      <c r="BP29" s="423"/>
      <c r="BQ29" s="423"/>
      <c r="BR29" s="423"/>
      <c r="BS29" s="423"/>
      <c r="BT29" s="423"/>
      <c r="BU29" s="424"/>
      <c r="BV29" s="422">
        <v>
151871</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
189</v>
      </c>
      <c r="X30" s="390"/>
      <c r="Y30" s="390"/>
      <c r="Z30" s="390"/>
      <c r="AA30" s="390"/>
      <c r="AB30" s="390"/>
      <c r="AC30" s="390"/>
      <c r="AD30" s="390"/>
      <c r="AE30" s="390"/>
      <c r="AF30" s="390"/>
      <c r="AG30" s="391"/>
      <c r="AH30" s="392">
        <v>
97.2</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
50</v>
      </c>
      <c r="BD30" s="396"/>
      <c r="BE30" s="396"/>
      <c r="BF30" s="396"/>
      <c r="BG30" s="396"/>
      <c r="BH30" s="396"/>
      <c r="BI30" s="396"/>
      <c r="BJ30" s="396"/>
      <c r="BK30" s="396"/>
      <c r="BL30" s="396"/>
      <c r="BM30" s="397"/>
      <c r="BN30" s="456">
        <v>
931737</v>
      </c>
      <c r="BO30" s="457"/>
      <c r="BP30" s="457"/>
      <c r="BQ30" s="457"/>
      <c r="BR30" s="457"/>
      <c r="BS30" s="457"/>
      <c r="BT30" s="457"/>
      <c r="BU30" s="458"/>
      <c r="BV30" s="456">
        <v>
869949</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
190</v>
      </c>
      <c r="D32" s="381"/>
      <c r="E32" s="381"/>
      <c r="F32" s="381"/>
      <c r="G32" s="381"/>
      <c r="H32" s="381"/>
      <c r="I32" s="381"/>
      <c r="J32" s="381"/>
      <c r="K32" s="381"/>
      <c r="L32" s="381"/>
      <c r="M32" s="381"/>
      <c r="N32" s="381"/>
      <c r="O32" s="381"/>
      <c r="P32" s="381"/>
      <c r="Q32" s="381"/>
      <c r="R32" s="381"/>
      <c r="S32" s="381"/>
      <c r="U32" s="382" t="s">
        <v>
191</v>
      </c>
      <c r="V32" s="382"/>
      <c r="W32" s="382"/>
      <c r="X32" s="382"/>
      <c r="Y32" s="382"/>
      <c r="Z32" s="382"/>
      <c r="AA32" s="382"/>
      <c r="AB32" s="382"/>
      <c r="AC32" s="382"/>
      <c r="AD32" s="382"/>
      <c r="AE32" s="382"/>
      <c r="AF32" s="382"/>
      <c r="AG32" s="382"/>
      <c r="AH32" s="382"/>
      <c r="AI32" s="382"/>
      <c r="AJ32" s="382"/>
      <c r="AK32" s="382"/>
      <c r="AM32" s="382" t="s">
        <v>
192</v>
      </c>
      <c r="AN32" s="382"/>
      <c r="AO32" s="382"/>
      <c r="AP32" s="382"/>
      <c r="AQ32" s="382"/>
      <c r="AR32" s="382"/>
      <c r="AS32" s="382"/>
      <c r="AT32" s="382"/>
      <c r="AU32" s="382"/>
      <c r="AV32" s="382"/>
      <c r="AW32" s="382"/>
      <c r="AX32" s="382"/>
      <c r="AY32" s="382"/>
      <c r="AZ32" s="382"/>
      <c r="BA32" s="382"/>
      <c r="BB32" s="382"/>
      <c r="BC32" s="382"/>
      <c r="BE32" s="382" t="s">
        <v>
193</v>
      </c>
      <c r="BF32" s="382"/>
      <c r="BG32" s="382"/>
      <c r="BH32" s="382"/>
      <c r="BI32" s="382"/>
      <c r="BJ32" s="382"/>
      <c r="BK32" s="382"/>
      <c r="BL32" s="382"/>
      <c r="BM32" s="382"/>
      <c r="BN32" s="382"/>
      <c r="BO32" s="382"/>
      <c r="BP32" s="382"/>
      <c r="BQ32" s="382"/>
      <c r="BR32" s="382"/>
      <c r="BS32" s="382"/>
      <c r="BT32" s="382"/>
      <c r="BU32" s="382"/>
      <c r="BW32" s="382" t="s">
        <v>
194</v>
      </c>
      <c r="BX32" s="382"/>
      <c r="BY32" s="382"/>
      <c r="BZ32" s="382"/>
      <c r="CA32" s="382"/>
      <c r="CB32" s="382"/>
      <c r="CC32" s="382"/>
      <c r="CD32" s="382"/>
      <c r="CE32" s="382"/>
      <c r="CF32" s="382"/>
      <c r="CG32" s="382"/>
      <c r="CH32" s="382"/>
      <c r="CI32" s="382"/>
      <c r="CJ32" s="382"/>
      <c r="CK32" s="382"/>
      <c r="CL32" s="382"/>
      <c r="CM32" s="382"/>
      <c r="CO32" s="382" t="s">
        <v>
195</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
196</v>
      </c>
      <c r="D33" s="374"/>
      <c r="E33" s="373" t="s">
        <v>
197</v>
      </c>
      <c r="F33" s="373"/>
      <c r="G33" s="373"/>
      <c r="H33" s="373"/>
      <c r="I33" s="373"/>
      <c r="J33" s="373"/>
      <c r="K33" s="373"/>
      <c r="L33" s="373"/>
      <c r="M33" s="373"/>
      <c r="N33" s="373"/>
      <c r="O33" s="373"/>
      <c r="P33" s="373"/>
      <c r="Q33" s="373"/>
      <c r="R33" s="373"/>
      <c r="S33" s="373"/>
      <c r="T33" s="203"/>
      <c r="U33" s="374" t="s">
        <v>
196</v>
      </c>
      <c r="V33" s="374"/>
      <c r="W33" s="373" t="s">
        <v>
197</v>
      </c>
      <c r="X33" s="373"/>
      <c r="Y33" s="373"/>
      <c r="Z33" s="373"/>
      <c r="AA33" s="373"/>
      <c r="AB33" s="373"/>
      <c r="AC33" s="373"/>
      <c r="AD33" s="373"/>
      <c r="AE33" s="373"/>
      <c r="AF33" s="373"/>
      <c r="AG33" s="373"/>
      <c r="AH33" s="373"/>
      <c r="AI33" s="373"/>
      <c r="AJ33" s="373"/>
      <c r="AK33" s="373"/>
      <c r="AL33" s="203"/>
      <c r="AM33" s="374" t="s">
        <v>
198</v>
      </c>
      <c r="AN33" s="374"/>
      <c r="AO33" s="373" t="s">
        <v>
199</v>
      </c>
      <c r="AP33" s="373"/>
      <c r="AQ33" s="373"/>
      <c r="AR33" s="373"/>
      <c r="AS33" s="373"/>
      <c r="AT33" s="373"/>
      <c r="AU33" s="373"/>
      <c r="AV33" s="373"/>
      <c r="AW33" s="373"/>
      <c r="AX33" s="373"/>
      <c r="AY33" s="373"/>
      <c r="AZ33" s="373"/>
      <c r="BA33" s="373"/>
      <c r="BB33" s="373"/>
      <c r="BC33" s="373"/>
      <c r="BD33" s="204"/>
      <c r="BE33" s="373" t="s">
        <v>
200</v>
      </c>
      <c r="BF33" s="373"/>
      <c r="BG33" s="373" t="s">
        <v>
201</v>
      </c>
      <c r="BH33" s="373"/>
      <c r="BI33" s="373"/>
      <c r="BJ33" s="373"/>
      <c r="BK33" s="373"/>
      <c r="BL33" s="373"/>
      <c r="BM33" s="373"/>
      <c r="BN33" s="373"/>
      <c r="BO33" s="373"/>
      <c r="BP33" s="373"/>
      <c r="BQ33" s="373"/>
      <c r="BR33" s="373"/>
      <c r="BS33" s="373"/>
      <c r="BT33" s="373"/>
      <c r="BU33" s="373"/>
      <c r="BV33" s="204"/>
      <c r="BW33" s="374" t="s">
        <v>
200</v>
      </c>
      <c r="BX33" s="374"/>
      <c r="BY33" s="373" t="s">
        <v>
202</v>
      </c>
      <c r="BZ33" s="373"/>
      <c r="CA33" s="373"/>
      <c r="CB33" s="373"/>
      <c r="CC33" s="373"/>
      <c r="CD33" s="373"/>
      <c r="CE33" s="373"/>
      <c r="CF33" s="373"/>
      <c r="CG33" s="373"/>
      <c r="CH33" s="373"/>
      <c r="CI33" s="373"/>
      <c r="CJ33" s="373"/>
      <c r="CK33" s="373"/>
      <c r="CL33" s="373"/>
      <c r="CM33" s="373"/>
      <c r="CN33" s="203"/>
      <c r="CO33" s="374" t="s">
        <v>
203</v>
      </c>
      <c r="CP33" s="374"/>
      <c r="CQ33" s="373" t="s">
        <v>
204</v>
      </c>
      <c r="CR33" s="373"/>
      <c r="CS33" s="373"/>
      <c r="CT33" s="373"/>
      <c r="CU33" s="373"/>
      <c r="CV33" s="373"/>
      <c r="CW33" s="373"/>
      <c r="CX33" s="373"/>
      <c r="CY33" s="373"/>
      <c r="CZ33" s="373"/>
      <c r="DA33" s="373"/>
      <c r="DB33" s="373"/>
      <c r="DC33" s="373"/>
      <c r="DD33" s="373"/>
      <c r="DE33" s="373"/>
      <c r="DF33" s="203"/>
      <c r="DG33" s="372" t="s">
        <v>
205</v>
      </c>
      <c r="DH33" s="372"/>
      <c r="DI33" s="205"/>
    </row>
    <row r="34" spans="1:113" ht="32.25" customHeight="1" x14ac:dyDescent="0.15">
      <c r="A34" s="178"/>
      <c r="B34" s="202"/>
      <c r="C34" s="370">
        <f>
IF(E34="","",1)</f>
        <v>
1</v>
      </c>
      <c r="D34" s="370"/>
      <c r="E34" s="371" t="str">
        <f>
IF('各会計、関係団体の財政状況及び健全化判断比率'!B7="","",'各会計、関係団体の財政状況及び健全化判断比率'!B7)</f>
        <v>
一般会計</v>
      </c>
      <c r="F34" s="371"/>
      <c r="G34" s="371"/>
      <c r="H34" s="371"/>
      <c r="I34" s="371"/>
      <c r="J34" s="371"/>
      <c r="K34" s="371"/>
      <c r="L34" s="371"/>
      <c r="M34" s="371"/>
      <c r="N34" s="371"/>
      <c r="O34" s="371"/>
      <c r="P34" s="371"/>
      <c r="Q34" s="371"/>
      <c r="R34" s="371"/>
      <c r="S34" s="371"/>
      <c r="T34" s="178"/>
      <c r="U34" s="370">
        <f>
IF(W34="","",MAX(C34:D43)+1)</f>
        <v>
3</v>
      </c>
      <c r="V34" s="370"/>
      <c r="W34" s="371" t="str">
        <f>
IF('各会計、関係団体の財政状況及び健全化判断比率'!B28="","",'各会計、関係団体の財政状況及び健全化判断比率'!B28)</f>
        <v>
北茨城市国民健康保険事業特別会計</v>
      </c>
      <c r="X34" s="371"/>
      <c r="Y34" s="371"/>
      <c r="Z34" s="371"/>
      <c r="AA34" s="371"/>
      <c r="AB34" s="371"/>
      <c r="AC34" s="371"/>
      <c r="AD34" s="371"/>
      <c r="AE34" s="371"/>
      <c r="AF34" s="371"/>
      <c r="AG34" s="371"/>
      <c r="AH34" s="371"/>
      <c r="AI34" s="371"/>
      <c r="AJ34" s="371"/>
      <c r="AK34" s="371"/>
      <c r="AL34" s="178"/>
      <c r="AM34" s="370">
        <f>
IF(AO34="","",MAX(C34:D43,U34:V43)+1)</f>
        <v>
7</v>
      </c>
      <c r="AN34" s="370"/>
      <c r="AO34" s="371" t="str">
        <f>
IF('各会計、関係団体の財政状況及び健全化判断比率'!B32="","",'各会計、関係団体の財政状況及び健全化判断比率'!B32)</f>
        <v>
北茨城市水道事業会計</v>
      </c>
      <c r="AP34" s="371"/>
      <c r="AQ34" s="371"/>
      <c r="AR34" s="371"/>
      <c r="AS34" s="371"/>
      <c r="AT34" s="371"/>
      <c r="AU34" s="371"/>
      <c r="AV34" s="371"/>
      <c r="AW34" s="371"/>
      <c r="AX34" s="371"/>
      <c r="AY34" s="371"/>
      <c r="AZ34" s="371"/>
      <c r="BA34" s="371"/>
      <c r="BB34" s="371"/>
      <c r="BC34" s="371"/>
      <c r="BD34" s="178"/>
      <c r="BE34" s="370" t="str">
        <f>
IF(BG34="","",MAX(C34:D43,U34:V43,AM34:AN43)+1)</f>
        <v/>
      </c>
      <c r="BF34" s="370"/>
      <c r="BG34" s="371"/>
      <c r="BH34" s="371"/>
      <c r="BI34" s="371"/>
      <c r="BJ34" s="371"/>
      <c r="BK34" s="371"/>
      <c r="BL34" s="371"/>
      <c r="BM34" s="371"/>
      <c r="BN34" s="371"/>
      <c r="BO34" s="371"/>
      <c r="BP34" s="371"/>
      <c r="BQ34" s="371"/>
      <c r="BR34" s="371"/>
      <c r="BS34" s="371"/>
      <c r="BT34" s="371"/>
      <c r="BU34" s="371"/>
      <c r="BV34" s="178"/>
      <c r="BW34" s="370">
        <f>
IF(BY34="","",MAX(C34:D43,U34:V43,AM34:AN43,BE34:BF43)+1)</f>
        <v>
11</v>
      </c>
      <c r="BX34" s="370"/>
      <c r="BY34" s="371" t="str">
        <f>
IF('各会計、関係団体の財政状況及び健全化判断比率'!B68="","",'各会計、関係団体の財政状況及び健全化判断比率'!B68)</f>
        <v>
茨城県市町村総合事務組合（一般会計）</v>
      </c>
      <c r="BZ34" s="371"/>
      <c r="CA34" s="371"/>
      <c r="CB34" s="371"/>
      <c r="CC34" s="371"/>
      <c r="CD34" s="371"/>
      <c r="CE34" s="371"/>
      <c r="CF34" s="371"/>
      <c r="CG34" s="371"/>
      <c r="CH34" s="371"/>
      <c r="CI34" s="371"/>
      <c r="CJ34" s="371"/>
      <c r="CK34" s="371"/>
      <c r="CL34" s="371"/>
      <c r="CM34" s="371"/>
      <c r="CN34" s="178"/>
      <c r="CO34" s="370">
        <f>
IF(CQ34="","",MAX(C34:D43,U34:V43,AM34:AN43,BE34:BF43,BW34:BX43)+1)</f>
        <v>
19</v>
      </c>
      <c r="CP34" s="370"/>
      <c r="CQ34" s="371" t="str">
        <f>
IF('各会計、関係団体の財政状況及び健全化判断比率'!BS7="","",'各会計、関係団体の財政状況及び健全化判断比率'!BS7)</f>
        <v>
北茨城市開発公社</v>
      </c>
      <c r="CR34" s="371"/>
      <c r="CS34" s="371"/>
      <c r="CT34" s="371"/>
      <c r="CU34" s="371"/>
      <c r="CV34" s="371"/>
      <c r="CW34" s="371"/>
      <c r="CX34" s="371"/>
      <c r="CY34" s="371"/>
      <c r="CZ34" s="371"/>
      <c r="DA34" s="371"/>
      <c r="DB34" s="371"/>
      <c r="DC34" s="371"/>
      <c r="DD34" s="371"/>
      <c r="DE34" s="371"/>
      <c r="DG34" s="368" t="str">
        <f>
IF('各会計、関係団体の財政状況及び健全化判断比率'!BR7="","",'各会計、関係団体の財政状況及び健全化判断比率'!BR7)</f>
        <v/>
      </c>
      <c r="DH34" s="368"/>
      <c r="DI34" s="205"/>
    </row>
    <row r="35" spans="1:113" ht="32.25" customHeight="1" x14ac:dyDescent="0.15">
      <c r="A35" s="178"/>
      <c r="B35" s="202"/>
      <c r="C35" s="370">
        <f>
IF(E35="","",C34+1)</f>
        <v>
2</v>
      </c>
      <c r="D35" s="370"/>
      <c r="E35" s="371" t="str">
        <f>
IF('各会計、関係団体の財政状況及び健全化判断比率'!B8="","",'各会計、関係団体の財政状況及び健全化判断比率'!B8)</f>
        <v>
北茨城市水沼診療所特別会計</v>
      </c>
      <c r="F35" s="371"/>
      <c r="G35" s="371"/>
      <c r="H35" s="371"/>
      <c r="I35" s="371"/>
      <c r="J35" s="371"/>
      <c r="K35" s="371"/>
      <c r="L35" s="371"/>
      <c r="M35" s="371"/>
      <c r="N35" s="371"/>
      <c r="O35" s="371"/>
      <c r="P35" s="371"/>
      <c r="Q35" s="371"/>
      <c r="R35" s="371"/>
      <c r="S35" s="371"/>
      <c r="T35" s="178"/>
      <c r="U35" s="370">
        <f>
IF(W35="","",U34+1)</f>
        <v>
4</v>
      </c>
      <c r="V35" s="370"/>
      <c r="W35" s="371" t="str">
        <f>
IF('各会計、関係団体の財政状況及び健全化判断比率'!B29="","",'各会計、関係団体の財政状況及び健全化判断比率'!B29)</f>
        <v>
北茨城市介護保険事業特別会計（保険事業勘定）</v>
      </c>
      <c r="X35" s="371"/>
      <c r="Y35" s="371"/>
      <c r="Z35" s="371"/>
      <c r="AA35" s="371"/>
      <c r="AB35" s="371"/>
      <c r="AC35" s="371"/>
      <c r="AD35" s="371"/>
      <c r="AE35" s="371"/>
      <c r="AF35" s="371"/>
      <c r="AG35" s="371"/>
      <c r="AH35" s="371"/>
      <c r="AI35" s="371"/>
      <c r="AJ35" s="371"/>
      <c r="AK35" s="371"/>
      <c r="AL35" s="178"/>
      <c r="AM35" s="370">
        <f t="shared" ref="AM35:AM43" si="0">
IF(AO35="","",AM34+1)</f>
        <v>
8</v>
      </c>
      <c r="AN35" s="370"/>
      <c r="AO35" s="371" t="str">
        <f>
IF('各会計、関係団体の財政状況及び健全化判断比率'!B33="","",'各会計、関係団体の財政状況及び健全化判断比率'!B33)</f>
        <v>
北茨城市工業用水道事業会計</v>
      </c>
      <c r="AP35" s="371"/>
      <c r="AQ35" s="371"/>
      <c r="AR35" s="371"/>
      <c r="AS35" s="371"/>
      <c r="AT35" s="371"/>
      <c r="AU35" s="371"/>
      <c r="AV35" s="371"/>
      <c r="AW35" s="371"/>
      <c r="AX35" s="371"/>
      <c r="AY35" s="371"/>
      <c r="AZ35" s="371"/>
      <c r="BA35" s="371"/>
      <c r="BB35" s="371"/>
      <c r="BC35" s="371"/>
      <c r="BD35" s="178"/>
      <c r="BE35" s="370" t="str">
        <f t="shared" ref="BE35:BE43" si="1">
IF(BG35="","",BE34+1)</f>
        <v/>
      </c>
      <c r="BF35" s="370"/>
      <c r="BG35" s="371"/>
      <c r="BH35" s="371"/>
      <c r="BI35" s="371"/>
      <c r="BJ35" s="371"/>
      <c r="BK35" s="371"/>
      <c r="BL35" s="371"/>
      <c r="BM35" s="371"/>
      <c r="BN35" s="371"/>
      <c r="BO35" s="371"/>
      <c r="BP35" s="371"/>
      <c r="BQ35" s="371"/>
      <c r="BR35" s="371"/>
      <c r="BS35" s="371"/>
      <c r="BT35" s="371"/>
      <c r="BU35" s="371"/>
      <c r="BV35" s="178"/>
      <c r="BW35" s="370">
        <f t="shared" ref="BW35:BW43" si="2">
IF(BY35="","",BW34+1)</f>
        <v>
12</v>
      </c>
      <c r="BX35" s="370"/>
      <c r="BY35" s="371" t="str">
        <f>
IF('各会計、関係団体の財政状況及び健全化判断比率'!B69="","",'各会計、関係団体の財政状況及び健全化判断比率'!B69)</f>
        <v>
茨城県市町村総合事務組合（県民交通災害共済事業特別会計）</v>
      </c>
      <c r="BZ35" s="371"/>
      <c r="CA35" s="371"/>
      <c r="CB35" s="371"/>
      <c r="CC35" s="371"/>
      <c r="CD35" s="371"/>
      <c r="CE35" s="371"/>
      <c r="CF35" s="371"/>
      <c r="CG35" s="371"/>
      <c r="CH35" s="371"/>
      <c r="CI35" s="371"/>
      <c r="CJ35" s="371"/>
      <c r="CK35" s="371"/>
      <c r="CL35" s="371"/>
      <c r="CM35" s="371"/>
      <c r="CN35" s="178"/>
      <c r="CO35" s="370">
        <f t="shared" ref="CO35:CO43" si="3">
IF(CQ35="","",CO34+1)</f>
        <v>
20</v>
      </c>
      <c r="CP35" s="370"/>
      <c r="CQ35" s="371" t="str">
        <f>
IF('各会計、関係団体の財政状況及び健全化判断比率'!BS8="","",'各会計、関係団体の財政状況及び健全化判断比率'!BS8)</f>
        <v>
茜平ふれあい財団</v>
      </c>
      <c r="CR35" s="371"/>
      <c r="CS35" s="371"/>
      <c r="CT35" s="371"/>
      <c r="CU35" s="371"/>
      <c r="CV35" s="371"/>
      <c r="CW35" s="371"/>
      <c r="CX35" s="371"/>
      <c r="CY35" s="371"/>
      <c r="CZ35" s="371"/>
      <c r="DA35" s="371"/>
      <c r="DB35" s="371"/>
      <c r="DC35" s="371"/>
      <c r="DD35" s="371"/>
      <c r="DE35" s="371"/>
      <c r="DG35" s="368" t="str">
        <f>
IF('各会計、関係団体の財政状況及び健全化判断比率'!BR8="","",'各会計、関係団体の財政状況及び健全化判断比率'!BR8)</f>
        <v/>
      </c>
      <c r="DH35" s="368"/>
      <c r="DI35" s="205"/>
    </row>
    <row r="36" spans="1:113" ht="32.25" customHeight="1" x14ac:dyDescent="0.15">
      <c r="A36" s="178"/>
      <c r="B36" s="202"/>
      <c r="C36" s="370" t="str">
        <f>
IF(E36="","",C35+1)</f>
        <v/>
      </c>
      <c r="D36" s="370"/>
      <c r="E36" s="371" t="str">
        <f>
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
IF(W36="","",U35+1)</f>
        <v>
5</v>
      </c>
      <c r="V36" s="370"/>
      <c r="W36" s="371" t="str">
        <f>
IF('各会計、関係団体の財政状況及び健全化判断比率'!B30="","",'各会計、関係団体の財政状況及び健全化判断比率'!B30)</f>
        <v>
北茨城市介護保険事業特別会計（介護サービス事業勘定）</v>
      </c>
      <c r="X36" s="371"/>
      <c r="Y36" s="371"/>
      <c r="Z36" s="371"/>
      <c r="AA36" s="371"/>
      <c r="AB36" s="371"/>
      <c r="AC36" s="371"/>
      <c r="AD36" s="371"/>
      <c r="AE36" s="371"/>
      <c r="AF36" s="371"/>
      <c r="AG36" s="371"/>
      <c r="AH36" s="371"/>
      <c r="AI36" s="371"/>
      <c r="AJ36" s="371"/>
      <c r="AK36" s="371"/>
      <c r="AL36" s="178"/>
      <c r="AM36" s="370">
        <f t="shared" si="0"/>
        <v>
9</v>
      </c>
      <c r="AN36" s="370"/>
      <c r="AO36" s="371" t="str">
        <f>
IF('各会計、関係団体の財政状況及び健全化判断比率'!B34="","",'各会計、関係団体の財政状況及び健全化判断比率'!B34)</f>
        <v>
北茨城市民病院事業会計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
13</v>
      </c>
      <c r="BX36" s="370"/>
      <c r="BY36" s="371" t="str">
        <f>
IF('各会計、関係団体の財政状況及び健全化判断比率'!B70="","",'各会計、関係団体の財政状況及び健全化判断比率'!B70)</f>
        <v>
高萩・北茨城広域事務組合（一般会計）</v>
      </c>
      <c r="BZ36" s="371"/>
      <c r="CA36" s="371"/>
      <c r="CB36" s="371"/>
      <c r="CC36" s="371"/>
      <c r="CD36" s="371"/>
      <c r="CE36" s="371"/>
      <c r="CF36" s="371"/>
      <c r="CG36" s="371"/>
      <c r="CH36" s="371"/>
      <c r="CI36" s="371"/>
      <c r="CJ36" s="371"/>
      <c r="CK36" s="371"/>
      <c r="CL36" s="371"/>
      <c r="CM36" s="371"/>
      <c r="CN36" s="178"/>
      <c r="CO36" s="370" t="str">
        <f t="shared" si="3"/>
        <v/>
      </c>
      <c r="CP36" s="370"/>
      <c r="CQ36" s="371" t="str">
        <f>
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
IF('各会計、関係団体の財政状況及び健全化判断比率'!BR9="","",'各会計、関係団体の財政状況及び健全化判断比率'!BR9)</f>
        <v/>
      </c>
      <c r="DH36" s="368"/>
      <c r="DI36" s="205"/>
    </row>
    <row r="37" spans="1:113" ht="32.25" customHeight="1" x14ac:dyDescent="0.15">
      <c r="A37" s="178"/>
      <c r="B37" s="202"/>
      <c r="C37" s="370" t="str">
        <f>
IF(E37="","",C36+1)</f>
        <v/>
      </c>
      <c r="D37" s="370"/>
      <c r="E37" s="371" t="str">
        <f>
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
6</v>
      </c>
      <c r="V37" s="370"/>
      <c r="W37" s="371" t="str">
        <f>
IF('各会計、関係団体の財政状況及び健全化判断比率'!B31="","",'各会計、関係団体の財政状況及び健全化判断比率'!B31)</f>
        <v>
北茨城市後期高齢者医療特別会計</v>
      </c>
      <c r="X37" s="371"/>
      <c r="Y37" s="371"/>
      <c r="Z37" s="371"/>
      <c r="AA37" s="371"/>
      <c r="AB37" s="371"/>
      <c r="AC37" s="371"/>
      <c r="AD37" s="371"/>
      <c r="AE37" s="371"/>
      <c r="AF37" s="371"/>
      <c r="AG37" s="371"/>
      <c r="AH37" s="371"/>
      <c r="AI37" s="371"/>
      <c r="AJ37" s="371"/>
      <c r="AK37" s="371"/>
      <c r="AL37" s="178"/>
      <c r="AM37" s="370">
        <f t="shared" si="0"/>
        <v>
10</v>
      </c>
      <c r="AN37" s="370"/>
      <c r="AO37" s="371" t="str">
        <f>
IF('各会計、関係団体の財政状況及び健全化判断比率'!B35="","",'各会計、関係団体の財政状況及び健全化判断比率'!B35)</f>
        <v>
北茨城市下水道事業会計</v>
      </c>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
14</v>
      </c>
      <c r="BX37" s="370"/>
      <c r="BY37" s="371" t="str">
        <f>
IF('各会計、関係団体の財政状況及び健全化判断比率'!B71="","",'各会計、関係団体の財政状況及び健全化判断比率'!B71)</f>
        <v>
高萩・北茨城広域事務組合（工業用水道事業会計）</v>
      </c>
      <c r="BZ37" s="371"/>
      <c r="CA37" s="371"/>
      <c r="CB37" s="371"/>
      <c r="CC37" s="371"/>
      <c r="CD37" s="371"/>
      <c r="CE37" s="371"/>
      <c r="CF37" s="371"/>
      <c r="CG37" s="371"/>
      <c r="CH37" s="371"/>
      <c r="CI37" s="371"/>
      <c r="CJ37" s="371"/>
      <c r="CK37" s="371"/>
      <c r="CL37" s="371"/>
      <c r="CM37" s="371"/>
      <c r="CN37" s="178"/>
      <c r="CO37" s="370" t="str">
        <f t="shared" si="3"/>
        <v/>
      </c>
      <c r="CP37" s="370"/>
      <c r="CQ37" s="371" t="str">
        <f>
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
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
IF(E38="","",C37+1)</f>
        <v/>
      </c>
      <c r="D38" s="370"/>
      <c r="E38" s="371" t="str">
        <f>
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
15</v>
      </c>
      <c r="BX38" s="370"/>
      <c r="BY38" s="371" t="str">
        <f>
IF('各会計、関係団体の財政状況及び健全化判断比率'!B72="","",'各会計、関係団体の財政状況及び健全化判断比率'!B72)</f>
        <v>
茨城北農業共済事務組合</v>
      </c>
      <c r="BZ38" s="371"/>
      <c r="CA38" s="371"/>
      <c r="CB38" s="371"/>
      <c r="CC38" s="371"/>
      <c r="CD38" s="371"/>
      <c r="CE38" s="371"/>
      <c r="CF38" s="371"/>
      <c r="CG38" s="371"/>
      <c r="CH38" s="371"/>
      <c r="CI38" s="371"/>
      <c r="CJ38" s="371"/>
      <c r="CK38" s="371"/>
      <c r="CL38" s="371"/>
      <c r="CM38" s="371"/>
      <c r="CN38" s="178"/>
      <c r="CO38" s="370" t="str">
        <f t="shared" si="3"/>
        <v/>
      </c>
      <c r="CP38" s="370"/>
      <c r="CQ38" s="371" t="str">
        <f>
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
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
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
16</v>
      </c>
      <c r="BX39" s="370"/>
      <c r="BY39" s="371" t="str">
        <f>
IF('各会計、関係団体の財政状況及び健全化判断比率'!B73="","",'各会計、関係団体の財政状況及び健全化判断比率'!B73)</f>
        <v>
茨城租税債権管理機構</v>
      </c>
      <c r="BZ39" s="371"/>
      <c r="CA39" s="371"/>
      <c r="CB39" s="371"/>
      <c r="CC39" s="371"/>
      <c r="CD39" s="371"/>
      <c r="CE39" s="371"/>
      <c r="CF39" s="371"/>
      <c r="CG39" s="371"/>
      <c r="CH39" s="371"/>
      <c r="CI39" s="371"/>
      <c r="CJ39" s="371"/>
      <c r="CK39" s="371"/>
      <c r="CL39" s="371"/>
      <c r="CM39" s="371"/>
      <c r="CN39" s="178"/>
      <c r="CO39" s="370" t="str">
        <f t="shared" si="3"/>
        <v/>
      </c>
      <c r="CP39" s="370"/>
      <c r="CQ39" s="371" t="str">
        <f>
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
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
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
17</v>
      </c>
      <c r="BX40" s="370"/>
      <c r="BY40" s="371" t="str">
        <f>
IF('各会計、関係団体の財政状況及び健全化判断比率'!B74="","",'各会計、関係団体の財政状況及び健全化判断比率'!B74)</f>
        <v>
茨城県後期高齢者医療広域連合（一般会計）</v>
      </c>
      <c r="BZ40" s="371"/>
      <c r="CA40" s="371"/>
      <c r="CB40" s="371"/>
      <c r="CC40" s="371"/>
      <c r="CD40" s="371"/>
      <c r="CE40" s="371"/>
      <c r="CF40" s="371"/>
      <c r="CG40" s="371"/>
      <c r="CH40" s="371"/>
      <c r="CI40" s="371"/>
      <c r="CJ40" s="371"/>
      <c r="CK40" s="371"/>
      <c r="CL40" s="371"/>
      <c r="CM40" s="371"/>
      <c r="CN40" s="178"/>
      <c r="CO40" s="370" t="str">
        <f t="shared" si="3"/>
        <v/>
      </c>
      <c r="CP40" s="370"/>
      <c r="CQ40" s="371" t="str">
        <f>
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
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
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
18</v>
      </c>
      <c r="BX41" s="370"/>
      <c r="BY41" s="371" t="str">
        <f>
IF('各会計、関係団体の財政状況及び健全化判断比率'!B75="","",'各会計、関係団体の財政状況及び健全化判断比率'!B75)</f>
        <v>
茨城県後期高齢者医療広域連合（後期高齢医療特別会計）</v>
      </c>
      <c r="BZ41" s="371"/>
      <c r="CA41" s="371"/>
      <c r="CB41" s="371"/>
      <c r="CC41" s="371"/>
      <c r="CD41" s="371"/>
      <c r="CE41" s="371"/>
      <c r="CF41" s="371"/>
      <c r="CG41" s="371"/>
      <c r="CH41" s="371"/>
      <c r="CI41" s="371"/>
      <c r="CJ41" s="371"/>
      <c r="CK41" s="371"/>
      <c r="CL41" s="371"/>
      <c r="CM41" s="371"/>
      <c r="CN41" s="178"/>
      <c r="CO41" s="370" t="str">
        <f t="shared" si="3"/>
        <v/>
      </c>
      <c r="CP41" s="370"/>
      <c r="CQ41" s="371" t="str">
        <f>
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
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
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
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
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
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
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
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
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
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
206</v>
      </c>
      <c r="E46" s="367" t="s">
        <v>
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
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
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
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
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
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
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
604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60" zoomScaleNormal="60" zoomScaleSheetLayoutView="100" workbookViewId="0">
      <selection activeCell="CR8" sqref="CR8:DC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563</v>
      </c>
      <c r="G33" s="29" t="s">
        <v>
564</v>
      </c>
      <c r="H33" s="29" t="s">
        <v>
565</v>
      </c>
      <c r="I33" s="29" t="s">
        <v>
566</v>
      </c>
      <c r="J33" s="30" t="s">
        <v>
567</v>
      </c>
      <c r="K33" s="22"/>
      <c r="L33" s="22"/>
      <c r="M33" s="22"/>
      <c r="N33" s="22"/>
      <c r="O33" s="22"/>
      <c r="P33" s="22"/>
    </row>
    <row r="34" spans="1:16" ht="39" customHeight="1" x14ac:dyDescent="0.15">
      <c r="A34" s="22"/>
      <c r="B34" s="31"/>
      <c r="C34" s="1179" t="s">
        <v>
571</v>
      </c>
      <c r="D34" s="1179"/>
      <c r="E34" s="1180"/>
      <c r="F34" s="32">
        <v>
9.52</v>
      </c>
      <c r="G34" s="33">
        <v>
8.5299999999999994</v>
      </c>
      <c r="H34" s="33">
        <v>
7.81</v>
      </c>
      <c r="I34" s="33">
        <v>
8.02</v>
      </c>
      <c r="J34" s="34">
        <v>
9.0299999999999994</v>
      </c>
      <c r="K34" s="22"/>
      <c r="L34" s="22"/>
      <c r="M34" s="22"/>
      <c r="N34" s="22"/>
      <c r="O34" s="22"/>
      <c r="P34" s="22"/>
    </row>
    <row r="35" spans="1:16" ht="39" customHeight="1" x14ac:dyDescent="0.15">
      <c r="A35" s="22"/>
      <c r="B35" s="35"/>
      <c r="C35" s="1173" t="s">
        <v>
572</v>
      </c>
      <c r="D35" s="1174"/>
      <c r="E35" s="1175"/>
      <c r="F35" s="36">
        <v>
0</v>
      </c>
      <c r="G35" s="37">
        <v>
0</v>
      </c>
      <c r="H35" s="37">
        <v>
0</v>
      </c>
      <c r="I35" s="37">
        <v>
2.2999999999999998</v>
      </c>
      <c r="J35" s="38">
        <v>
8.9499999999999993</v>
      </c>
      <c r="K35" s="22"/>
      <c r="L35" s="22"/>
      <c r="M35" s="22"/>
      <c r="N35" s="22"/>
      <c r="O35" s="22"/>
      <c r="P35" s="22"/>
    </row>
    <row r="36" spans="1:16" ht="39" customHeight="1" x14ac:dyDescent="0.15">
      <c r="A36" s="22"/>
      <c r="B36" s="35"/>
      <c r="C36" s="1173" t="s">
        <v>
573</v>
      </c>
      <c r="D36" s="1174"/>
      <c r="E36" s="1175"/>
      <c r="F36" s="36">
        <v>
6.78</v>
      </c>
      <c r="G36" s="37">
        <v>
4.3600000000000003</v>
      </c>
      <c r="H36" s="37">
        <v>
6.57</v>
      </c>
      <c r="I36" s="37">
        <v>
8.2200000000000006</v>
      </c>
      <c r="J36" s="38">
        <v>
8.69</v>
      </c>
      <c r="K36" s="22"/>
      <c r="L36" s="22"/>
      <c r="M36" s="22"/>
      <c r="N36" s="22"/>
      <c r="O36" s="22"/>
      <c r="P36" s="22"/>
    </row>
    <row r="37" spans="1:16" ht="39" customHeight="1" x14ac:dyDescent="0.15">
      <c r="A37" s="22"/>
      <c r="B37" s="35"/>
      <c r="C37" s="1173" t="s">
        <v>
574</v>
      </c>
      <c r="D37" s="1174"/>
      <c r="E37" s="1175"/>
      <c r="F37" s="36">
        <v>
3.32</v>
      </c>
      <c r="G37" s="37">
        <v>
2.94</v>
      </c>
      <c r="H37" s="37">
        <v>
2.83</v>
      </c>
      <c r="I37" s="37">
        <v>
2.54</v>
      </c>
      <c r="J37" s="38">
        <v>
2.33</v>
      </c>
      <c r="K37" s="22"/>
      <c r="L37" s="22"/>
      <c r="M37" s="22"/>
      <c r="N37" s="22"/>
      <c r="O37" s="22"/>
      <c r="P37" s="22"/>
    </row>
    <row r="38" spans="1:16" ht="39" customHeight="1" x14ac:dyDescent="0.15">
      <c r="A38" s="22"/>
      <c r="B38" s="35"/>
      <c r="C38" s="1173" t="s">
        <v>
575</v>
      </c>
      <c r="D38" s="1174"/>
      <c r="E38" s="1175"/>
      <c r="F38" s="36" t="s">
        <v>
522</v>
      </c>
      <c r="G38" s="37" t="s">
        <v>
522</v>
      </c>
      <c r="H38" s="37" t="s">
        <v>
522</v>
      </c>
      <c r="I38" s="37">
        <v>
0.62</v>
      </c>
      <c r="J38" s="38">
        <v>
1.1000000000000001</v>
      </c>
      <c r="K38" s="22"/>
      <c r="L38" s="22"/>
      <c r="M38" s="22"/>
      <c r="N38" s="22"/>
      <c r="O38" s="22"/>
      <c r="P38" s="22"/>
    </row>
    <row r="39" spans="1:16" ht="39" customHeight="1" x14ac:dyDescent="0.15">
      <c r="A39" s="22"/>
      <c r="B39" s="35"/>
      <c r="C39" s="1173" t="s">
        <v>
576</v>
      </c>
      <c r="D39" s="1174"/>
      <c r="E39" s="1175"/>
      <c r="F39" s="36">
        <v>
3.42</v>
      </c>
      <c r="G39" s="37">
        <v>
0.71</v>
      </c>
      <c r="H39" s="37">
        <v>
0.83</v>
      </c>
      <c r="I39" s="37">
        <v>
0.85</v>
      </c>
      <c r="J39" s="38">
        <v>
0.85</v>
      </c>
      <c r="K39" s="22"/>
      <c r="L39" s="22"/>
      <c r="M39" s="22"/>
      <c r="N39" s="22"/>
      <c r="O39" s="22"/>
      <c r="P39" s="22"/>
    </row>
    <row r="40" spans="1:16" ht="39" customHeight="1" x14ac:dyDescent="0.15">
      <c r="A40" s="22"/>
      <c r="B40" s="35"/>
      <c r="C40" s="1173" t="s">
        <v>
577</v>
      </c>
      <c r="D40" s="1174"/>
      <c r="E40" s="1175"/>
      <c r="F40" s="36">
        <v>
1.42</v>
      </c>
      <c r="G40" s="37">
        <v>
1.41</v>
      </c>
      <c r="H40" s="37">
        <v>
1.19</v>
      </c>
      <c r="I40" s="37">
        <v>
0.7</v>
      </c>
      <c r="J40" s="38">
        <v>
0.76</v>
      </c>
      <c r="K40" s="22"/>
      <c r="L40" s="22"/>
      <c r="M40" s="22"/>
      <c r="N40" s="22"/>
      <c r="O40" s="22"/>
      <c r="P40" s="22"/>
    </row>
    <row r="41" spans="1:16" ht="39" customHeight="1" x14ac:dyDescent="0.15">
      <c r="A41" s="22"/>
      <c r="B41" s="35"/>
      <c r="C41" s="1173" t="s">
        <v>
578</v>
      </c>
      <c r="D41" s="1174"/>
      <c r="E41" s="1175"/>
      <c r="F41" s="36">
        <v>
0.01</v>
      </c>
      <c r="G41" s="37">
        <v>
0.01</v>
      </c>
      <c r="H41" s="37">
        <v>
0.01</v>
      </c>
      <c r="I41" s="37">
        <v>
0.02</v>
      </c>
      <c r="J41" s="38">
        <v>
0.02</v>
      </c>
      <c r="K41" s="22"/>
      <c r="L41" s="22"/>
      <c r="M41" s="22"/>
      <c r="N41" s="22"/>
      <c r="O41" s="22"/>
      <c r="P41" s="22"/>
    </row>
    <row r="42" spans="1:16" ht="39" customHeight="1" x14ac:dyDescent="0.15">
      <c r="A42" s="22"/>
      <c r="B42" s="39"/>
      <c r="C42" s="1173" t="s">
        <v>
579</v>
      </c>
      <c r="D42" s="1174"/>
      <c r="E42" s="1175"/>
      <c r="F42" s="36" t="s">
        <v>
522</v>
      </c>
      <c r="G42" s="37" t="s">
        <v>
522</v>
      </c>
      <c r="H42" s="37" t="s">
        <v>
522</v>
      </c>
      <c r="I42" s="37" t="s">
        <v>
522</v>
      </c>
      <c r="J42" s="38" t="s">
        <v>
522</v>
      </c>
      <c r="K42" s="22"/>
      <c r="L42" s="22"/>
      <c r="M42" s="22"/>
      <c r="N42" s="22"/>
      <c r="O42" s="22"/>
      <c r="P42" s="22"/>
    </row>
    <row r="43" spans="1:16" ht="39" customHeight="1" thickBot="1" x14ac:dyDescent="0.2">
      <c r="A43" s="22"/>
      <c r="B43" s="40"/>
      <c r="C43" s="1176" t="s">
        <v>
580</v>
      </c>
      <c r="D43" s="1177"/>
      <c r="E43" s="1178"/>
      <c r="F43" s="41">
        <v>
0.16</v>
      </c>
      <c r="G43" s="42">
        <v>
0.3</v>
      </c>
      <c r="H43" s="42">
        <v>
0.34</v>
      </c>
      <c r="I43" s="42">
        <v>
0.01</v>
      </c>
      <c r="J43" s="43">
        <v>
0</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I7lf4EHPMHAgQtigaF99y0YexrpxqVMRqMkUcaXVHOdXBdEqPWwIzYTCAi4B60PmuwyUXqZ7SpHovmJ5BxYQ==" saltValue="qpkXr+Vy0aTvzOzVo3pQ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4" zoomScale="66" zoomScaleNormal="66" zoomScaleSheetLayoutView="55" workbookViewId="0">
      <selection activeCell="CR8" sqref="CR8:DC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563</v>
      </c>
      <c r="L44" s="56" t="s">
        <v>
564</v>
      </c>
      <c r="M44" s="56" t="s">
        <v>
565</v>
      </c>
      <c r="N44" s="56" t="s">
        <v>
566</v>
      </c>
      <c r="O44" s="57" t="s">
        <v>
567</v>
      </c>
      <c r="P44" s="48"/>
      <c r="Q44" s="48"/>
      <c r="R44" s="48"/>
      <c r="S44" s="48"/>
      <c r="T44" s="48"/>
      <c r="U44" s="48"/>
    </row>
    <row r="45" spans="1:21" ht="30.75" customHeight="1" x14ac:dyDescent="0.15">
      <c r="A45" s="48"/>
      <c r="B45" s="1199" t="s">
        <v>
11</v>
      </c>
      <c r="C45" s="1200"/>
      <c r="D45" s="58"/>
      <c r="E45" s="1205" t="s">
        <v>
12</v>
      </c>
      <c r="F45" s="1205"/>
      <c r="G45" s="1205"/>
      <c r="H45" s="1205"/>
      <c r="I45" s="1205"/>
      <c r="J45" s="1206"/>
      <c r="K45" s="59">
        <v>
1636</v>
      </c>
      <c r="L45" s="60">
        <v>
1751</v>
      </c>
      <c r="M45" s="60">
        <v>
1851</v>
      </c>
      <c r="N45" s="60">
        <v>
1991</v>
      </c>
      <c r="O45" s="61">
        <v>
2161</v>
      </c>
      <c r="P45" s="48"/>
      <c r="Q45" s="48"/>
      <c r="R45" s="48"/>
      <c r="S45" s="48"/>
      <c r="T45" s="48"/>
      <c r="U45" s="48"/>
    </row>
    <row r="46" spans="1:21" ht="30.75" customHeight="1" x14ac:dyDescent="0.15">
      <c r="A46" s="48"/>
      <c r="B46" s="1201"/>
      <c r="C46" s="1202"/>
      <c r="D46" s="62"/>
      <c r="E46" s="1183" t="s">
        <v>
13</v>
      </c>
      <c r="F46" s="1183"/>
      <c r="G46" s="1183"/>
      <c r="H46" s="1183"/>
      <c r="I46" s="1183"/>
      <c r="J46" s="1184"/>
      <c r="K46" s="63" t="s">
        <v>
522</v>
      </c>
      <c r="L46" s="64" t="s">
        <v>
522</v>
      </c>
      <c r="M46" s="64" t="s">
        <v>
522</v>
      </c>
      <c r="N46" s="64" t="s">
        <v>
522</v>
      </c>
      <c r="O46" s="65" t="s">
        <v>
522</v>
      </c>
      <c r="P46" s="48"/>
      <c r="Q46" s="48"/>
      <c r="R46" s="48"/>
      <c r="S46" s="48"/>
      <c r="T46" s="48"/>
      <c r="U46" s="48"/>
    </row>
    <row r="47" spans="1:21" ht="30.75" customHeight="1" x14ac:dyDescent="0.15">
      <c r="A47" s="48"/>
      <c r="B47" s="1201"/>
      <c r="C47" s="1202"/>
      <c r="D47" s="62"/>
      <c r="E47" s="1183" t="s">
        <v>
14</v>
      </c>
      <c r="F47" s="1183"/>
      <c r="G47" s="1183"/>
      <c r="H47" s="1183"/>
      <c r="I47" s="1183"/>
      <c r="J47" s="1184"/>
      <c r="K47" s="63" t="s">
        <v>
522</v>
      </c>
      <c r="L47" s="64" t="s">
        <v>
522</v>
      </c>
      <c r="M47" s="64" t="s">
        <v>
522</v>
      </c>
      <c r="N47" s="64" t="s">
        <v>
522</v>
      </c>
      <c r="O47" s="65" t="s">
        <v>
522</v>
      </c>
      <c r="P47" s="48"/>
      <c r="Q47" s="48"/>
      <c r="R47" s="48"/>
      <c r="S47" s="48"/>
      <c r="T47" s="48"/>
      <c r="U47" s="48"/>
    </row>
    <row r="48" spans="1:21" ht="30.75" customHeight="1" x14ac:dyDescent="0.15">
      <c r="A48" s="48"/>
      <c r="B48" s="1201"/>
      <c r="C48" s="1202"/>
      <c r="D48" s="62"/>
      <c r="E48" s="1183" t="s">
        <v>
15</v>
      </c>
      <c r="F48" s="1183"/>
      <c r="G48" s="1183"/>
      <c r="H48" s="1183"/>
      <c r="I48" s="1183"/>
      <c r="J48" s="1184"/>
      <c r="K48" s="63">
        <v>
403</v>
      </c>
      <c r="L48" s="64">
        <v>
431</v>
      </c>
      <c r="M48" s="64">
        <v>
417</v>
      </c>
      <c r="N48" s="64">
        <v>
312</v>
      </c>
      <c r="O48" s="65">
        <v>
268</v>
      </c>
      <c r="P48" s="48"/>
      <c r="Q48" s="48"/>
      <c r="R48" s="48"/>
      <c r="S48" s="48"/>
      <c r="T48" s="48"/>
      <c r="U48" s="48"/>
    </row>
    <row r="49" spans="1:21" ht="30.75" customHeight="1" x14ac:dyDescent="0.15">
      <c r="A49" s="48"/>
      <c r="B49" s="1201"/>
      <c r="C49" s="1202"/>
      <c r="D49" s="62"/>
      <c r="E49" s="1183" t="s">
        <v>
16</v>
      </c>
      <c r="F49" s="1183"/>
      <c r="G49" s="1183"/>
      <c r="H49" s="1183"/>
      <c r="I49" s="1183"/>
      <c r="J49" s="1184"/>
      <c r="K49" s="63">
        <v>
14</v>
      </c>
      <c r="L49" s="64">
        <v>
11</v>
      </c>
      <c r="M49" s="64">
        <v>
10</v>
      </c>
      <c r="N49" s="64">
        <v>
10</v>
      </c>
      <c r="O49" s="65">
        <v>
9</v>
      </c>
      <c r="P49" s="48"/>
      <c r="Q49" s="48"/>
      <c r="R49" s="48"/>
      <c r="S49" s="48"/>
      <c r="T49" s="48"/>
      <c r="U49" s="48"/>
    </row>
    <row r="50" spans="1:21" ht="30.75" customHeight="1" x14ac:dyDescent="0.15">
      <c r="A50" s="48"/>
      <c r="B50" s="1201"/>
      <c r="C50" s="1202"/>
      <c r="D50" s="62"/>
      <c r="E50" s="1183" t="s">
        <v>
17</v>
      </c>
      <c r="F50" s="1183"/>
      <c r="G50" s="1183"/>
      <c r="H50" s="1183"/>
      <c r="I50" s="1183"/>
      <c r="J50" s="1184"/>
      <c r="K50" s="63">
        <v>
29</v>
      </c>
      <c r="L50" s="64">
        <v>
28</v>
      </c>
      <c r="M50" s="64">
        <v>
28</v>
      </c>
      <c r="N50" s="64">
        <v>
15</v>
      </c>
      <c r="O50" s="65" t="s">
        <v>
522</v>
      </c>
      <c r="P50" s="48"/>
      <c r="Q50" s="48"/>
      <c r="R50" s="48"/>
      <c r="S50" s="48"/>
      <c r="T50" s="48"/>
      <c r="U50" s="48"/>
    </row>
    <row r="51" spans="1:21" ht="30.75" customHeight="1" x14ac:dyDescent="0.15">
      <c r="A51" s="48"/>
      <c r="B51" s="1203"/>
      <c r="C51" s="1204"/>
      <c r="D51" s="66"/>
      <c r="E51" s="1183" t="s">
        <v>
18</v>
      </c>
      <c r="F51" s="1183"/>
      <c r="G51" s="1183"/>
      <c r="H51" s="1183"/>
      <c r="I51" s="1183"/>
      <c r="J51" s="1184"/>
      <c r="K51" s="63" t="s">
        <v>
522</v>
      </c>
      <c r="L51" s="64" t="s">
        <v>
522</v>
      </c>
      <c r="M51" s="64" t="s">
        <v>
522</v>
      </c>
      <c r="N51" s="64" t="s">
        <v>
522</v>
      </c>
      <c r="O51" s="65" t="s">
        <v>
522</v>
      </c>
      <c r="P51" s="48"/>
      <c r="Q51" s="48"/>
      <c r="R51" s="48"/>
      <c r="S51" s="48"/>
      <c r="T51" s="48"/>
      <c r="U51" s="48"/>
    </row>
    <row r="52" spans="1:21" ht="30.75" customHeight="1" x14ac:dyDescent="0.15">
      <c r="A52" s="48"/>
      <c r="B52" s="1181" t="s">
        <v>
19</v>
      </c>
      <c r="C52" s="1182"/>
      <c r="D52" s="66"/>
      <c r="E52" s="1183" t="s">
        <v>
20</v>
      </c>
      <c r="F52" s="1183"/>
      <c r="G52" s="1183"/>
      <c r="H52" s="1183"/>
      <c r="I52" s="1183"/>
      <c r="J52" s="1184"/>
      <c r="K52" s="63">
        <v>
1320</v>
      </c>
      <c r="L52" s="64">
        <v>
1293</v>
      </c>
      <c r="M52" s="64">
        <v>
1334</v>
      </c>
      <c r="N52" s="64">
        <v>
1329</v>
      </c>
      <c r="O52" s="65">
        <v>
1308</v>
      </c>
      <c r="P52" s="48"/>
      <c r="Q52" s="48"/>
      <c r="R52" s="48"/>
      <c r="S52" s="48"/>
      <c r="T52" s="48"/>
      <c r="U52" s="48"/>
    </row>
    <row r="53" spans="1:21" ht="30.75" customHeight="1" thickBot="1" x14ac:dyDescent="0.2">
      <c r="A53" s="48"/>
      <c r="B53" s="1185" t="s">
        <v>
21</v>
      </c>
      <c r="C53" s="1186"/>
      <c r="D53" s="67"/>
      <c r="E53" s="1187" t="s">
        <v>
22</v>
      </c>
      <c r="F53" s="1187"/>
      <c r="G53" s="1187"/>
      <c r="H53" s="1187"/>
      <c r="I53" s="1187"/>
      <c r="J53" s="1188"/>
      <c r="K53" s="68">
        <v>
762</v>
      </c>
      <c r="L53" s="69">
        <v>
928</v>
      </c>
      <c r="M53" s="69">
        <v>
972</v>
      </c>
      <c r="N53" s="69">
        <v>
999</v>
      </c>
      <c r="O53" s="70">
        <v>
1130</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581</v>
      </c>
      <c r="P55" s="48"/>
      <c r="Q55" s="48"/>
      <c r="R55" s="48"/>
      <c r="S55" s="48"/>
      <c r="T55" s="48"/>
      <c r="U55" s="48"/>
    </row>
    <row r="56" spans="1:21" ht="31.5" customHeight="1" thickBot="1" x14ac:dyDescent="0.2">
      <c r="A56" s="48"/>
      <c r="B56" s="76"/>
      <c r="C56" s="77"/>
      <c r="D56" s="77"/>
      <c r="E56" s="78"/>
      <c r="F56" s="78"/>
      <c r="G56" s="78"/>
      <c r="H56" s="78"/>
      <c r="I56" s="78"/>
      <c r="J56" s="79" t="s">
        <v>
2</v>
      </c>
      <c r="K56" s="80" t="s">
        <v>
582</v>
      </c>
      <c r="L56" s="81" t="s">
        <v>
583</v>
      </c>
      <c r="M56" s="81" t="s">
        <v>
584</v>
      </c>
      <c r="N56" s="81" t="s">
        <v>
585</v>
      </c>
      <c r="O56" s="82" t="s">
        <v>
586</v>
      </c>
      <c r="P56" s="48"/>
      <c r="Q56" s="48"/>
      <c r="R56" s="48"/>
      <c r="S56" s="48"/>
      <c r="T56" s="48"/>
      <c r="U56" s="48"/>
    </row>
    <row r="57" spans="1:21" ht="31.5" customHeight="1" x14ac:dyDescent="0.15">
      <c r="B57" s="1189" t="s">
        <v>
25</v>
      </c>
      <c r="C57" s="1190"/>
      <c r="D57" s="1193" t="s">
        <v>
26</v>
      </c>
      <c r="E57" s="1194"/>
      <c r="F57" s="1194"/>
      <c r="G57" s="1194"/>
      <c r="H57" s="1194"/>
      <c r="I57" s="1194"/>
      <c r="J57" s="1195"/>
      <c r="K57" s="83" t="s">
        <v>
522</v>
      </c>
      <c r="L57" s="84" t="s">
        <v>
522</v>
      </c>
      <c r="M57" s="84" t="s">
        <v>
522</v>
      </c>
      <c r="N57" s="84" t="s">
        <v>
522</v>
      </c>
      <c r="O57" s="85" t="s">
        <v>
522</v>
      </c>
    </row>
    <row r="58" spans="1:21" ht="31.5" customHeight="1" thickBot="1" x14ac:dyDescent="0.2">
      <c r="B58" s="1191"/>
      <c r="C58" s="1192"/>
      <c r="D58" s="1196" t="s">
        <v>
27</v>
      </c>
      <c r="E58" s="1197"/>
      <c r="F58" s="1197"/>
      <c r="G58" s="1197"/>
      <c r="H58" s="1197"/>
      <c r="I58" s="1197"/>
      <c r="J58" s="1198"/>
      <c r="K58" s="86" t="s">
        <v>
522</v>
      </c>
      <c r="L58" s="87" t="s">
        <v>
522</v>
      </c>
      <c r="M58" s="87" t="s">
        <v>
522</v>
      </c>
      <c r="N58" s="87" t="s">
        <v>
522</v>
      </c>
      <c r="O58" s="88" t="s">
        <v>
522</v>
      </c>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HX/XgDguAmTevT+GTacEGgaTJtsmuQYzal7wLcFmisWfzfdfefaNUgGS5fiYwUVNyXOgCzqoFIm3iAleKFgFg==" saltValue="L8kwYKsnIK1DbbXLAhn46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66" zoomScaleNormal="66" zoomScaleSheetLayoutView="100" workbookViewId="0">
      <selection activeCell="CR8" sqref="CR8:DC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563</v>
      </c>
      <c r="J40" s="100" t="s">
        <v>
564</v>
      </c>
      <c r="K40" s="100" t="s">
        <v>
565</v>
      </c>
      <c r="L40" s="100" t="s">
        <v>
566</v>
      </c>
      <c r="M40" s="101" t="s">
        <v>
567</v>
      </c>
    </row>
    <row r="41" spans="2:13" ht="27.75" customHeight="1" x14ac:dyDescent="0.15">
      <c r="B41" s="1219" t="s">
        <v>
30</v>
      </c>
      <c r="C41" s="1220"/>
      <c r="D41" s="102"/>
      <c r="E41" s="1221" t="s">
        <v>
31</v>
      </c>
      <c r="F41" s="1221"/>
      <c r="G41" s="1221"/>
      <c r="H41" s="1222"/>
      <c r="I41" s="351">
        <v>
21191</v>
      </c>
      <c r="J41" s="352">
        <v>
21518</v>
      </c>
      <c r="K41" s="352">
        <v>
22300</v>
      </c>
      <c r="L41" s="352">
        <v>
23122</v>
      </c>
      <c r="M41" s="353">
        <v>
23847</v>
      </c>
    </row>
    <row r="42" spans="2:13" ht="27.75" customHeight="1" x14ac:dyDescent="0.15">
      <c r="B42" s="1209"/>
      <c r="C42" s="1210"/>
      <c r="D42" s="103"/>
      <c r="E42" s="1213" t="s">
        <v>
32</v>
      </c>
      <c r="F42" s="1213"/>
      <c r="G42" s="1213"/>
      <c r="H42" s="1214"/>
      <c r="I42" s="354">
        <v>
71</v>
      </c>
      <c r="J42" s="355">
        <v>
43</v>
      </c>
      <c r="K42" s="355">
        <v>
15</v>
      </c>
      <c r="L42" s="355" t="s">
        <v>
522</v>
      </c>
      <c r="M42" s="356" t="s">
        <v>
522</v>
      </c>
    </row>
    <row r="43" spans="2:13" ht="27.75" customHeight="1" x14ac:dyDescent="0.15">
      <c r="B43" s="1209"/>
      <c r="C43" s="1210"/>
      <c r="D43" s="103"/>
      <c r="E43" s="1213" t="s">
        <v>
33</v>
      </c>
      <c r="F43" s="1213"/>
      <c r="G43" s="1213"/>
      <c r="H43" s="1214"/>
      <c r="I43" s="354">
        <v>
5961</v>
      </c>
      <c r="J43" s="355">
        <v>
5794</v>
      </c>
      <c r="K43" s="355">
        <v>
5548</v>
      </c>
      <c r="L43" s="355">
        <v>
5472</v>
      </c>
      <c r="M43" s="356">
        <v>
5323</v>
      </c>
    </row>
    <row r="44" spans="2:13" ht="27.75" customHeight="1" x14ac:dyDescent="0.15">
      <c r="B44" s="1209"/>
      <c r="C44" s="1210"/>
      <c r="D44" s="103"/>
      <c r="E44" s="1213" t="s">
        <v>
34</v>
      </c>
      <c r="F44" s="1213"/>
      <c r="G44" s="1213"/>
      <c r="H44" s="1214"/>
      <c r="I44" s="354">
        <v>
137</v>
      </c>
      <c r="J44" s="355">
        <v>
96</v>
      </c>
      <c r="K44" s="355">
        <v>
104</v>
      </c>
      <c r="L44" s="355">
        <v>
408</v>
      </c>
      <c r="M44" s="356">
        <v>
1030</v>
      </c>
    </row>
    <row r="45" spans="2:13" ht="27.75" customHeight="1" x14ac:dyDescent="0.15">
      <c r="B45" s="1209"/>
      <c r="C45" s="1210"/>
      <c r="D45" s="103"/>
      <c r="E45" s="1213" t="s">
        <v>
35</v>
      </c>
      <c r="F45" s="1213"/>
      <c r="G45" s="1213"/>
      <c r="H45" s="1214"/>
      <c r="I45" s="354">
        <v>
2893</v>
      </c>
      <c r="J45" s="355">
        <v>
2818</v>
      </c>
      <c r="K45" s="355">
        <v>
2764</v>
      </c>
      <c r="L45" s="355">
        <v>
2767</v>
      </c>
      <c r="M45" s="356">
        <v>
2750</v>
      </c>
    </row>
    <row r="46" spans="2:13" ht="27.75" customHeight="1" x14ac:dyDescent="0.15">
      <c r="B46" s="1209"/>
      <c r="C46" s="1210"/>
      <c r="D46" s="104"/>
      <c r="E46" s="1213" t="s">
        <v>
36</v>
      </c>
      <c r="F46" s="1213"/>
      <c r="G46" s="1213"/>
      <c r="H46" s="1214"/>
      <c r="I46" s="354">
        <v>
6</v>
      </c>
      <c r="J46" s="355">
        <v>
13</v>
      </c>
      <c r="K46" s="355">
        <v>
9</v>
      </c>
      <c r="L46" s="355">
        <v>
3</v>
      </c>
      <c r="M46" s="356" t="s">
        <v>
522</v>
      </c>
    </row>
    <row r="47" spans="2:13" ht="27.75" customHeight="1" x14ac:dyDescent="0.15">
      <c r="B47" s="1209"/>
      <c r="C47" s="1210"/>
      <c r="D47" s="105"/>
      <c r="E47" s="1223" t="s">
        <v>
37</v>
      </c>
      <c r="F47" s="1224"/>
      <c r="G47" s="1224"/>
      <c r="H47" s="1225"/>
      <c r="I47" s="354" t="s">
        <v>
522</v>
      </c>
      <c r="J47" s="355" t="s">
        <v>
522</v>
      </c>
      <c r="K47" s="355" t="s">
        <v>
522</v>
      </c>
      <c r="L47" s="355" t="s">
        <v>
522</v>
      </c>
      <c r="M47" s="356" t="s">
        <v>
522</v>
      </c>
    </row>
    <row r="48" spans="2:13" ht="27.75" customHeight="1" x14ac:dyDescent="0.15">
      <c r="B48" s="1209"/>
      <c r="C48" s="1210"/>
      <c r="D48" s="103"/>
      <c r="E48" s="1213" t="s">
        <v>
38</v>
      </c>
      <c r="F48" s="1213"/>
      <c r="G48" s="1213"/>
      <c r="H48" s="1214"/>
      <c r="I48" s="354" t="s">
        <v>
522</v>
      </c>
      <c r="J48" s="355" t="s">
        <v>
522</v>
      </c>
      <c r="K48" s="355" t="s">
        <v>
522</v>
      </c>
      <c r="L48" s="355" t="s">
        <v>
522</v>
      </c>
      <c r="M48" s="356" t="s">
        <v>
522</v>
      </c>
    </row>
    <row r="49" spans="2:13" ht="27.75" customHeight="1" x14ac:dyDescent="0.15">
      <c r="B49" s="1211"/>
      <c r="C49" s="1212"/>
      <c r="D49" s="103"/>
      <c r="E49" s="1213" t="s">
        <v>
39</v>
      </c>
      <c r="F49" s="1213"/>
      <c r="G49" s="1213"/>
      <c r="H49" s="1214"/>
      <c r="I49" s="354" t="s">
        <v>
522</v>
      </c>
      <c r="J49" s="355" t="s">
        <v>
522</v>
      </c>
      <c r="K49" s="355" t="s">
        <v>
522</v>
      </c>
      <c r="L49" s="355" t="s">
        <v>
522</v>
      </c>
      <c r="M49" s="356" t="s">
        <v>
522</v>
      </c>
    </row>
    <row r="50" spans="2:13" ht="27.75" customHeight="1" x14ac:dyDescent="0.15">
      <c r="B50" s="1207" t="s">
        <v>
40</v>
      </c>
      <c r="C50" s="1208"/>
      <c r="D50" s="106"/>
      <c r="E50" s="1213" t="s">
        <v>
41</v>
      </c>
      <c r="F50" s="1213"/>
      <c r="G50" s="1213"/>
      <c r="H50" s="1214"/>
      <c r="I50" s="354">
        <v>
3683</v>
      </c>
      <c r="J50" s="355">
        <v>
3423</v>
      </c>
      <c r="K50" s="355">
        <v>
2540</v>
      </c>
      <c r="L50" s="355">
        <v>
3128</v>
      </c>
      <c r="M50" s="356">
        <v>
4238</v>
      </c>
    </row>
    <row r="51" spans="2:13" ht="27.75" customHeight="1" x14ac:dyDescent="0.15">
      <c r="B51" s="1209"/>
      <c r="C51" s="1210"/>
      <c r="D51" s="103"/>
      <c r="E51" s="1213" t="s">
        <v>
42</v>
      </c>
      <c r="F51" s="1213"/>
      <c r="G51" s="1213"/>
      <c r="H51" s="1214"/>
      <c r="I51" s="354">
        <v>
2446</v>
      </c>
      <c r="J51" s="355">
        <v>
2656</v>
      </c>
      <c r="K51" s="355">
        <v>
2524</v>
      </c>
      <c r="L51" s="355">
        <v>
2531</v>
      </c>
      <c r="M51" s="356">
        <v>
2479</v>
      </c>
    </row>
    <row r="52" spans="2:13" ht="27.75" customHeight="1" x14ac:dyDescent="0.15">
      <c r="B52" s="1211"/>
      <c r="C52" s="1212"/>
      <c r="D52" s="103"/>
      <c r="E52" s="1213" t="s">
        <v>
43</v>
      </c>
      <c r="F52" s="1213"/>
      <c r="G52" s="1213"/>
      <c r="H52" s="1214"/>
      <c r="I52" s="354">
        <v>
14845</v>
      </c>
      <c r="J52" s="355">
        <v>
14629</v>
      </c>
      <c r="K52" s="355">
        <v>
14487</v>
      </c>
      <c r="L52" s="355">
        <v>
15678</v>
      </c>
      <c r="M52" s="356">
        <v>
15427</v>
      </c>
    </row>
    <row r="53" spans="2:13" ht="27.75" customHeight="1" thickBot="1" x14ac:dyDescent="0.2">
      <c r="B53" s="1215" t="s">
        <v>
44</v>
      </c>
      <c r="C53" s="1216"/>
      <c r="D53" s="107"/>
      <c r="E53" s="1217" t="s">
        <v>
45</v>
      </c>
      <c r="F53" s="1217"/>
      <c r="G53" s="1217"/>
      <c r="H53" s="1218"/>
      <c r="I53" s="357">
        <v>
9285</v>
      </c>
      <c r="J53" s="358">
        <v>
9574</v>
      </c>
      <c r="K53" s="358">
        <v>
11189</v>
      </c>
      <c r="L53" s="358">
        <v>
10434</v>
      </c>
      <c r="M53" s="359">
        <v>
10805</v>
      </c>
    </row>
    <row r="54" spans="2:13" ht="27.75" customHeight="1" x14ac:dyDescent="0.15">
      <c r="B54" s="108" t="s">
        <v>
46</v>
      </c>
      <c r="C54" s="109"/>
      <c r="D54" s="109"/>
      <c r="E54" s="110"/>
      <c r="F54" s="110"/>
      <c r="G54" s="110"/>
      <c r="H54" s="110"/>
      <c r="I54" s="111"/>
      <c r="J54" s="111"/>
      <c r="K54" s="111"/>
      <c r="L54" s="111"/>
      <c r="M54" s="111"/>
    </row>
    <row r="55" spans="2:13" x14ac:dyDescent="0.15"/>
  </sheetData>
  <sheetProtection algorithmName="SHA-512" hashValue="EHYZvofT5C/bZ6ogitC9OApUAXme02od2Tu3szwGVe6VgZuavWGtrs0ooFVpwP0V1mhGwfY9pqjQRJ/hSr7w/g==" saltValue="h5EVbehEMQVyCXRGHTyw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66" zoomScaleNormal="66" zoomScaleSheetLayoutView="100" workbookViewId="0">
      <selection activeCell="CR8" sqref="CR8:DC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
47</v>
      </c>
    </row>
    <row r="54" spans="2:8" ht="29.25" customHeight="1" thickBot="1" x14ac:dyDescent="0.25">
      <c r="B54" s="113" t="s">
        <v>
1</v>
      </c>
      <c r="C54" s="114"/>
      <c r="D54" s="114"/>
      <c r="E54" s="115" t="s">
        <v>
2</v>
      </c>
      <c r="F54" s="116" t="s">
        <v>
565</v>
      </c>
      <c r="G54" s="116" t="s">
        <v>
566</v>
      </c>
      <c r="H54" s="117" t="s">
        <v>
567</v>
      </c>
    </row>
    <row r="55" spans="2:8" ht="52.5" customHeight="1" x14ac:dyDescent="0.15">
      <c r="B55" s="118"/>
      <c r="C55" s="1234" t="s">
        <v>
48</v>
      </c>
      <c r="D55" s="1234"/>
      <c r="E55" s="1235"/>
      <c r="F55" s="119">
        <v>
1151</v>
      </c>
      <c r="G55" s="119">
        <v>
1559</v>
      </c>
      <c r="H55" s="120">
        <v>
2051</v>
      </c>
    </row>
    <row r="56" spans="2:8" ht="52.5" customHeight="1" x14ac:dyDescent="0.15">
      <c r="B56" s="121"/>
      <c r="C56" s="1236" t="s">
        <v>
49</v>
      </c>
      <c r="D56" s="1236"/>
      <c r="E56" s="1237"/>
      <c r="F56" s="122">
        <v>
152</v>
      </c>
      <c r="G56" s="122">
        <v>
152</v>
      </c>
      <c r="H56" s="123">
        <v>
623</v>
      </c>
    </row>
    <row r="57" spans="2:8" ht="53.25" customHeight="1" x14ac:dyDescent="0.15">
      <c r="B57" s="121"/>
      <c r="C57" s="1238" t="s">
        <v>
50</v>
      </c>
      <c r="D57" s="1238"/>
      <c r="E57" s="1239"/>
      <c r="F57" s="124">
        <v>
1581</v>
      </c>
      <c r="G57" s="124">
        <v>
870</v>
      </c>
      <c r="H57" s="125">
        <v>
932</v>
      </c>
    </row>
    <row r="58" spans="2:8" ht="45.75" customHeight="1" x14ac:dyDescent="0.15">
      <c r="B58" s="126"/>
      <c r="C58" s="1226" t="s">
        <v>
599</v>
      </c>
      <c r="D58" s="1227"/>
      <c r="E58" s="1228"/>
      <c r="F58" s="127">
        <v>
247</v>
      </c>
      <c r="G58" s="127">
        <v>
258</v>
      </c>
      <c r="H58" s="128">
        <v>
266</v>
      </c>
    </row>
    <row r="59" spans="2:8" ht="45.75" customHeight="1" x14ac:dyDescent="0.15">
      <c r="B59" s="126"/>
      <c r="C59" s="1226" t="s">
        <v>
600</v>
      </c>
      <c r="D59" s="1227"/>
      <c r="E59" s="1228"/>
      <c r="F59" s="127">
        <v>
153</v>
      </c>
      <c r="G59" s="127">
        <v>
214</v>
      </c>
      <c r="H59" s="128">
        <v>
195</v>
      </c>
    </row>
    <row r="60" spans="2:8" ht="45.75" customHeight="1" x14ac:dyDescent="0.15">
      <c r="B60" s="126"/>
      <c r="C60" s="1226" t="s">
        <v>
601</v>
      </c>
      <c r="D60" s="1227"/>
      <c r="E60" s="1228"/>
      <c r="F60" s="127">
        <v>
101</v>
      </c>
      <c r="G60" s="127">
        <v>
107</v>
      </c>
      <c r="H60" s="128">
        <v>
111</v>
      </c>
    </row>
    <row r="61" spans="2:8" ht="45.75" customHeight="1" x14ac:dyDescent="0.15">
      <c r="B61" s="126"/>
      <c r="C61" s="1226" t="s">
        <v>
603</v>
      </c>
      <c r="D61" s="1227"/>
      <c r="E61" s="1228"/>
      <c r="F61" s="127">
        <v>
38</v>
      </c>
      <c r="G61" s="127">
        <v>
41</v>
      </c>
      <c r="H61" s="128">
        <v>
109</v>
      </c>
    </row>
    <row r="62" spans="2:8" ht="45.75" customHeight="1" thickBot="1" x14ac:dyDescent="0.2">
      <c r="B62" s="129"/>
      <c r="C62" s="1229" t="s">
        <v>
602</v>
      </c>
      <c r="D62" s="1230"/>
      <c r="E62" s="1231"/>
      <c r="F62" s="130">
        <v>
81</v>
      </c>
      <c r="G62" s="130">
        <v>
81</v>
      </c>
      <c r="H62" s="131">
        <v>
81</v>
      </c>
    </row>
    <row r="63" spans="2:8" ht="52.5" customHeight="1" thickBot="1" x14ac:dyDescent="0.2">
      <c r="B63" s="132"/>
      <c r="C63" s="1232" t="s">
        <v>
51</v>
      </c>
      <c r="D63" s="1232"/>
      <c r="E63" s="1233"/>
      <c r="F63" s="133">
        <v>
2884</v>
      </c>
      <c r="G63" s="133">
        <v>
2580</v>
      </c>
      <c r="H63" s="134">
        <v>
3606</v>
      </c>
    </row>
    <row r="64" spans="2:8" x14ac:dyDescent="0.15"/>
  </sheetData>
  <sheetProtection algorithmName="SHA-512" hashValue="FVfgiWBnkej5kt6FE+uryiIMaLUVV2IKQOoEWDmLcqDUurJ86Gk3DBb/pC77ORa4U8j44OEcNHRahawzELqoAA==" saltValue="iKZP2hUKbjIuPShie1me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
52</v>
      </c>
      <c r="E2" s="146"/>
      <c r="F2" s="147" t="s">
        <v>
560</v>
      </c>
      <c r="G2" s="148"/>
      <c r="H2" s="149"/>
    </row>
    <row r="3" spans="1:8" x14ac:dyDescent="0.15">
      <c r="A3" s="145" t="s">
        <v>
553</v>
      </c>
      <c r="B3" s="150"/>
      <c r="C3" s="151"/>
      <c r="D3" s="152">
        <v>
92723</v>
      </c>
      <c r="E3" s="153"/>
      <c r="F3" s="154">
        <v>
68468</v>
      </c>
      <c r="G3" s="155"/>
      <c r="H3" s="156"/>
    </row>
    <row r="4" spans="1:8" x14ac:dyDescent="0.15">
      <c r="A4" s="157"/>
      <c r="B4" s="158"/>
      <c r="C4" s="159"/>
      <c r="D4" s="160">
        <v>
36762</v>
      </c>
      <c r="E4" s="161"/>
      <c r="F4" s="162">
        <v>
34140</v>
      </c>
      <c r="G4" s="163"/>
      <c r="H4" s="164"/>
    </row>
    <row r="5" spans="1:8" x14ac:dyDescent="0.15">
      <c r="A5" s="145" t="s">
        <v>
555</v>
      </c>
      <c r="B5" s="150"/>
      <c r="C5" s="151"/>
      <c r="D5" s="152">
        <v>
108838</v>
      </c>
      <c r="E5" s="153"/>
      <c r="F5" s="154">
        <v>
69729</v>
      </c>
      <c r="G5" s="155"/>
      <c r="H5" s="156"/>
    </row>
    <row r="6" spans="1:8" x14ac:dyDescent="0.15">
      <c r="A6" s="157"/>
      <c r="B6" s="158"/>
      <c r="C6" s="159"/>
      <c r="D6" s="160">
        <v>
45419</v>
      </c>
      <c r="E6" s="161"/>
      <c r="F6" s="162">
        <v>
38908</v>
      </c>
      <c r="G6" s="163"/>
      <c r="H6" s="164"/>
    </row>
    <row r="7" spans="1:8" x14ac:dyDescent="0.15">
      <c r="A7" s="145" t="s">
        <v>
556</v>
      </c>
      <c r="B7" s="150"/>
      <c r="C7" s="151"/>
      <c r="D7" s="152">
        <v>
97599</v>
      </c>
      <c r="E7" s="153"/>
      <c r="F7" s="154">
        <v>
74581</v>
      </c>
      <c r="G7" s="155"/>
      <c r="H7" s="156"/>
    </row>
    <row r="8" spans="1:8" x14ac:dyDescent="0.15">
      <c r="A8" s="157"/>
      <c r="B8" s="158"/>
      <c r="C8" s="159"/>
      <c r="D8" s="160">
        <v>
49858</v>
      </c>
      <c r="E8" s="161"/>
      <c r="F8" s="162">
        <v>
41563</v>
      </c>
      <c r="G8" s="163"/>
      <c r="H8" s="164"/>
    </row>
    <row r="9" spans="1:8" x14ac:dyDescent="0.15">
      <c r="A9" s="145" t="s">
        <v>
557</v>
      </c>
      <c r="B9" s="150"/>
      <c r="C9" s="151"/>
      <c r="D9" s="152">
        <v>
101807</v>
      </c>
      <c r="E9" s="153"/>
      <c r="F9" s="154">
        <v>
76347</v>
      </c>
      <c r="G9" s="155"/>
      <c r="H9" s="156"/>
    </row>
    <row r="10" spans="1:8" x14ac:dyDescent="0.15">
      <c r="A10" s="157"/>
      <c r="B10" s="158"/>
      <c r="C10" s="159"/>
      <c r="D10" s="160">
        <v>
50040</v>
      </c>
      <c r="E10" s="161"/>
      <c r="F10" s="162">
        <v>
41762</v>
      </c>
      <c r="G10" s="163"/>
      <c r="H10" s="164"/>
    </row>
    <row r="11" spans="1:8" x14ac:dyDescent="0.15">
      <c r="A11" s="145" t="s">
        <v>
558</v>
      </c>
      <c r="B11" s="150"/>
      <c r="C11" s="151"/>
      <c r="D11" s="152">
        <v>
107898</v>
      </c>
      <c r="E11" s="153"/>
      <c r="F11" s="154">
        <v>
69604</v>
      </c>
      <c r="G11" s="155"/>
      <c r="H11" s="156"/>
    </row>
    <row r="12" spans="1:8" x14ac:dyDescent="0.15">
      <c r="A12" s="157"/>
      <c r="B12" s="158"/>
      <c r="C12" s="165"/>
      <c r="D12" s="160">
        <v>
34851</v>
      </c>
      <c r="E12" s="161"/>
      <c r="F12" s="162">
        <v>
36247</v>
      </c>
      <c r="G12" s="163"/>
      <c r="H12" s="164"/>
    </row>
    <row r="13" spans="1:8" x14ac:dyDescent="0.15">
      <c r="A13" s="145"/>
      <c r="B13" s="150"/>
      <c r="C13" s="166"/>
      <c r="D13" s="167">
        <v>
101773</v>
      </c>
      <c r="E13" s="168"/>
      <c r="F13" s="169">
        <v>
71746</v>
      </c>
      <c r="G13" s="170"/>
      <c r="H13" s="156"/>
    </row>
    <row r="14" spans="1:8" x14ac:dyDescent="0.15">
      <c r="A14" s="157"/>
      <c r="B14" s="158"/>
      <c r="C14" s="159"/>
      <c r="D14" s="160">
        <v>
43386</v>
      </c>
      <c r="E14" s="161"/>
      <c r="F14" s="162">
        <v>
38524</v>
      </c>
      <c r="G14" s="163"/>
      <c r="H14" s="164"/>
    </row>
    <row r="17" spans="1:11" x14ac:dyDescent="0.15">
      <c r="A17" s="141" t="s">
        <v>
53</v>
      </c>
    </row>
    <row r="18" spans="1:11" x14ac:dyDescent="0.15">
      <c r="A18" s="171"/>
      <c r="B18" s="171" t="str">
        <f>
実質収支比率等に係る経年分析!F$46</f>
        <v>
H29</v>
      </c>
      <c r="C18" s="171" t="str">
        <f>
実質収支比率等に係る経年分析!G$46</f>
        <v>
H30</v>
      </c>
      <c r="D18" s="171" t="str">
        <f>
実質収支比率等に係る経年分析!H$46</f>
        <v>
R01</v>
      </c>
      <c r="E18" s="171" t="str">
        <f>
実質収支比率等に係る経年分析!I$46</f>
        <v>
R02</v>
      </c>
      <c r="F18" s="171" t="str">
        <f>
実質収支比率等に係る経年分析!J$46</f>
        <v>
R03</v>
      </c>
    </row>
    <row r="19" spans="1:11" x14ac:dyDescent="0.15">
      <c r="A19" s="171" t="s">
        <v>
54</v>
      </c>
      <c r="B19" s="171">
        <f>
ROUND(VALUE(SUBSTITUTE(実質収支比率等に係る経年分析!F$48,"▲","-")),2)</f>
        <v>
6.8</v>
      </c>
      <c r="C19" s="171">
        <f>
ROUND(VALUE(SUBSTITUTE(実質収支比率等に係る経年分析!G$48,"▲","-")),2)</f>
        <v>
4.37</v>
      </c>
      <c r="D19" s="171">
        <f>
ROUND(VALUE(SUBSTITUTE(実質収支比率等に係る経年分析!H$48,"▲","-")),2)</f>
        <v>
6.57</v>
      </c>
      <c r="E19" s="171">
        <f>
ROUND(VALUE(SUBSTITUTE(実質収支比率等に係る経年分析!I$48,"▲","-")),2)</f>
        <v>
8.23</v>
      </c>
      <c r="F19" s="171">
        <f>
ROUND(VALUE(SUBSTITUTE(実質収支比率等に係る経年分析!J$48,"▲","-")),2)</f>
        <v>
8.69</v>
      </c>
    </row>
    <row r="20" spans="1:11" x14ac:dyDescent="0.15">
      <c r="A20" s="171" t="s">
        <v>
55</v>
      </c>
      <c r="B20" s="171">
        <f>
ROUND(VALUE(SUBSTITUTE(実質収支比率等に係る経年分析!F$47,"▲","-")),2)</f>
        <v>
23.6</v>
      </c>
      <c r="C20" s="171">
        <f>
ROUND(VALUE(SUBSTITUTE(実質収支比率等に係る経年分析!G$47,"▲","-")),2)</f>
        <v>
19.62</v>
      </c>
      <c r="D20" s="171">
        <f>
ROUND(VALUE(SUBSTITUTE(実質収支比率等に係る経年分析!H$47,"▲","-")),2)</f>
        <v>
11.39</v>
      </c>
      <c r="E20" s="171">
        <f>
ROUND(VALUE(SUBSTITUTE(実質収支比率等に係る経年分析!I$47,"▲","-")),2)</f>
        <v>
14.88</v>
      </c>
      <c r="F20" s="171">
        <f>
ROUND(VALUE(SUBSTITUTE(実質収支比率等に係る経年分析!J$47,"▲","-")),2)</f>
        <v>
18.59</v>
      </c>
    </row>
    <row r="21" spans="1:11" x14ac:dyDescent="0.15">
      <c r="A21" s="171" t="s">
        <v>
56</v>
      </c>
      <c r="B21" s="171">
        <f>
IF(ISNUMBER(VALUE(SUBSTITUTE(実質収支比率等に係る経年分析!F$49,"▲","-"))),ROUND(VALUE(SUBSTITUTE(実質収支比率等に係る経年分析!F$49,"▲","-")),2),NA())</f>
        <v>
-1.53</v>
      </c>
      <c r="C21" s="171">
        <f>
IF(ISNUMBER(VALUE(SUBSTITUTE(実質収支比率等に係る経年分析!G$49,"▲","-"))),ROUND(VALUE(SUBSTITUTE(実質収支比率等に係る経年分析!G$49,"▲","-")),2),NA())</f>
        <v>
-6.19</v>
      </c>
      <c r="D21" s="171">
        <f>
IF(ISNUMBER(VALUE(SUBSTITUTE(実質収支比率等に係る経年分析!H$49,"▲","-"))),ROUND(VALUE(SUBSTITUTE(実質収支比率等に係る経年分析!H$49,"▲","-")),2),NA())</f>
        <v>
-5.82</v>
      </c>
      <c r="E21" s="171">
        <f>
IF(ISNUMBER(VALUE(SUBSTITUTE(実質収支比率等に係る経年分析!I$49,"▲","-"))),ROUND(VALUE(SUBSTITUTE(実質収支比率等に係る経年分析!I$49,"▲","-")),2),NA())</f>
        <v>
5.78</v>
      </c>
      <c r="F21" s="171">
        <f>
IF(ISNUMBER(VALUE(SUBSTITUTE(実質収支比率等に係る経年分析!J$49,"▲","-"))),ROUND(VALUE(SUBSTITUTE(実質収支比率等に係る経年分析!J$49,"▲","-")),2),NA())</f>
        <v>
5.35</v>
      </c>
    </row>
    <row r="24" spans="1:11" x14ac:dyDescent="0.15">
      <c r="A24" s="141" t="s">
        <v>
57</v>
      </c>
    </row>
    <row r="25" spans="1:11" x14ac:dyDescent="0.15">
      <c r="A25" s="172"/>
      <c r="B25" s="172" t="str">
        <f>
連結実質赤字比率に係る赤字・黒字の構成分析!F$33</f>
        <v>
H29</v>
      </c>
      <c r="C25" s="172"/>
      <c r="D25" s="172" t="str">
        <f>
連結実質赤字比率に係る赤字・黒字の構成分析!G$33</f>
        <v>
H30</v>
      </c>
      <c r="E25" s="172"/>
      <c r="F25" s="172" t="str">
        <f>
連結実質赤字比率に係る赤字・黒字の構成分析!H$33</f>
        <v>
R01</v>
      </c>
      <c r="G25" s="172"/>
      <c r="H25" s="172" t="str">
        <f>
連結実質赤字比率に係る赤字・黒字の構成分析!I$33</f>
        <v>
R02</v>
      </c>
      <c r="I25" s="172"/>
      <c r="J25" s="172" t="str">
        <f>
連結実質赤字比率に係る赤字・黒字の構成分析!J$33</f>
        <v>
R03</v>
      </c>
      <c r="K25" s="172"/>
    </row>
    <row r="26" spans="1:11" x14ac:dyDescent="0.15">
      <c r="A26" s="172"/>
      <c r="B26" s="172" t="s">
        <v>
58</v>
      </c>
      <c r="C26" s="172" t="s">
        <v>
59</v>
      </c>
      <c r="D26" s="172" t="s">
        <v>
58</v>
      </c>
      <c r="E26" s="172" t="s">
        <v>
59</v>
      </c>
      <c r="F26" s="172" t="s">
        <v>
58</v>
      </c>
      <c r="G26" s="172" t="s">
        <v>
59</v>
      </c>
      <c r="H26" s="172" t="s">
        <v>
58</v>
      </c>
      <c r="I26" s="172" t="s">
        <v>
59</v>
      </c>
      <c r="J26" s="172" t="s">
        <v>
58</v>
      </c>
      <c r="K26" s="172" t="s">
        <v>
59</v>
      </c>
    </row>
    <row r="27" spans="1:11" x14ac:dyDescent="0.15">
      <c r="A27" s="172" t="str">
        <f>
IF(連結実質赤字比率に係る赤字・黒字の構成分析!C$43="",NA(),連結実質赤字比率に係る赤字・黒字の構成分析!C$43)</f>
        <v>
その他会計（黒字）</v>
      </c>
      <c r="B27" s="172" t="e">
        <f>
IF(ROUND(VALUE(SUBSTITUTE(連結実質赤字比率に係る赤字・黒字の構成分析!F$43,"▲", "-")), 2) &lt; 0, ABS(ROUND(VALUE(SUBSTITUTE(連結実質赤字比率に係る赤字・黒字の構成分析!F$43,"▲", "-")), 2)), NA())</f>
        <v>
#N/A</v>
      </c>
      <c r="C27" s="172">
        <f>
IF(ROUND(VALUE(SUBSTITUTE(連結実質赤字比率に係る赤字・黒字の構成分析!F$43,"▲", "-")), 2) &gt;= 0, ABS(ROUND(VALUE(SUBSTITUTE(連結実質赤字比率に係る赤字・黒字の構成分析!F$43,"▲", "-")), 2)), NA())</f>
        <v>
0.16</v>
      </c>
      <c r="D27" s="172" t="e">
        <f>
IF(ROUND(VALUE(SUBSTITUTE(連結実質赤字比率に係る赤字・黒字の構成分析!G$43,"▲", "-")), 2) &lt; 0, ABS(ROUND(VALUE(SUBSTITUTE(連結実質赤字比率に係る赤字・黒字の構成分析!G$43,"▲", "-")), 2)), NA())</f>
        <v>
#N/A</v>
      </c>
      <c r="E27" s="172">
        <f>
IF(ROUND(VALUE(SUBSTITUTE(連結実質赤字比率に係る赤字・黒字の構成分析!G$43,"▲", "-")), 2) &gt;= 0, ABS(ROUND(VALUE(SUBSTITUTE(連結実質赤字比率に係る赤字・黒字の構成分析!G$43,"▲", "-")), 2)), NA())</f>
        <v>
0.3</v>
      </c>
      <c r="F27" s="172" t="e">
        <f>
IF(ROUND(VALUE(SUBSTITUTE(連結実質赤字比率に係る赤字・黒字の構成分析!H$43,"▲", "-")), 2) &lt; 0, ABS(ROUND(VALUE(SUBSTITUTE(連結実質赤字比率に係る赤字・黒字の構成分析!H$43,"▲", "-")), 2)), NA())</f>
        <v>
#N/A</v>
      </c>
      <c r="G27" s="172">
        <f>
IF(ROUND(VALUE(SUBSTITUTE(連結実質赤字比率に係る赤字・黒字の構成分析!H$43,"▲", "-")), 2) &gt;= 0, ABS(ROUND(VALUE(SUBSTITUTE(連結実質赤字比率に係る赤字・黒字の構成分析!H$43,"▲", "-")), 2)), NA())</f>
        <v>
0.34</v>
      </c>
      <c r="H27" s="172" t="e">
        <f>
IF(ROUND(VALUE(SUBSTITUTE(連結実質赤字比率に係る赤字・黒字の構成分析!I$43,"▲", "-")), 2) &lt; 0, ABS(ROUND(VALUE(SUBSTITUTE(連結実質赤字比率に係る赤字・黒字の構成分析!I$43,"▲", "-")), 2)), NA())</f>
        <v>
#N/A</v>
      </c>
      <c r="I27" s="172">
        <f>
IF(ROUND(VALUE(SUBSTITUTE(連結実質赤字比率に係る赤字・黒字の構成分析!I$43,"▲", "-")), 2) &gt;= 0, ABS(ROUND(VALUE(SUBSTITUTE(連結実質赤字比率に係る赤字・黒字の構成分析!I$43,"▲", "-")), 2)), NA())</f>
        <v>
0.01</v>
      </c>
      <c r="J27" s="172" t="e">
        <f>
IF(ROUND(VALUE(SUBSTITUTE(連結実質赤字比率に係る赤字・黒字の構成分析!J$43,"▲", "-")), 2) &lt; 0, ABS(ROUND(VALUE(SUBSTITUTE(連結実質赤字比率に係る赤字・黒字の構成分析!J$43,"▲", "-")), 2)), NA())</f>
        <v>
#N/A</v>
      </c>
      <c r="K27" s="172">
        <f>
IF(ROUND(VALUE(SUBSTITUTE(連結実質赤字比率に係る赤字・黒字の構成分析!J$43,"▲", "-")), 2) &gt;= 0, ABS(ROUND(VALUE(SUBSTITUTE(連結実質赤字比率に係る赤字・黒字の構成分析!J$43,"▲", "-")), 2)), NA())</f>
        <v>
0</v>
      </c>
    </row>
    <row r="28" spans="1:11" x14ac:dyDescent="0.15">
      <c r="A28" s="172" t="str">
        <f>
IF(連結実質赤字比率に係る赤字・黒字の構成分析!C$42="",NA(),連結実質赤字比率に係る赤字・黒字の構成分析!C$42)</f>
        <v>
その他会計（赤字）</v>
      </c>
      <c r="B28" s="172" t="e">
        <f>
IF(ROUND(VALUE(SUBSTITUTE(連結実質赤字比率に係る赤字・黒字の構成分析!F$42,"▲", "-")), 2) &lt; 0, ABS(ROUND(VALUE(SUBSTITUTE(連結実質赤字比率に係る赤字・黒字の構成分析!F$42,"▲", "-")), 2)), NA())</f>
        <v>
#VALUE!</v>
      </c>
      <c r="C28" s="172" t="e">
        <f>
IF(ROUND(VALUE(SUBSTITUTE(連結実質赤字比率に係る赤字・黒字の構成分析!F$42,"▲", "-")), 2) &gt;= 0, ABS(ROUND(VALUE(SUBSTITUTE(連結実質赤字比率に係る赤字・黒字の構成分析!F$42,"▲", "-")), 2)), NA())</f>
        <v>
#VALUE!</v>
      </c>
      <c r="D28" s="172" t="e">
        <f>
IF(ROUND(VALUE(SUBSTITUTE(連結実質赤字比率に係る赤字・黒字の構成分析!G$42,"▲", "-")), 2) &lt; 0, ABS(ROUND(VALUE(SUBSTITUTE(連結実質赤字比率に係る赤字・黒字の構成分析!G$42,"▲", "-")), 2)), NA())</f>
        <v>
#VALUE!</v>
      </c>
      <c r="E28" s="172" t="e">
        <f>
IF(ROUND(VALUE(SUBSTITUTE(連結実質赤字比率に係る赤字・黒字の構成分析!G$42,"▲", "-")), 2) &gt;= 0, ABS(ROUND(VALUE(SUBSTITUTE(連結実質赤字比率に係る赤字・黒字の構成分析!G$42,"▲", "-")), 2)), NA())</f>
        <v>
#VALUE!</v>
      </c>
      <c r="F28" s="172" t="e">
        <f>
IF(ROUND(VALUE(SUBSTITUTE(連結実質赤字比率に係る赤字・黒字の構成分析!H$42,"▲", "-")), 2) &lt; 0, ABS(ROUND(VALUE(SUBSTITUTE(連結実質赤字比率に係る赤字・黒字の構成分析!H$42,"▲", "-")), 2)), NA())</f>
        <v>
#VALUE!</v>
      </c>
      <c r="G28" s="172" t="e">
        <f>
IF(ROUND(VALUE(SUBSTITUTE(連結実質赤字比率に係る赤字・黒字の構成分析!H$42,"▲", "-")), 2) &gt;= 0, ABS(ROUND(VALUE(SUBSTITUTE(連結実質赤字比率に係る赤字・黒字の構成分析!H$42,"▲", "-")), 2)), NA())</f>
        <v>
#VALUE!</v>
      </c>
      <c r="H28" s="172" t="e">
        <f>
IF(ROUND(VALUE(SUBSTITUTE(連結実質赤字比率に係る赤字・黒字の構成分析!I$42,"▲", "-")), 2) &lt; 0, ABS(ROUND(VALUE(SUBSTITUTE(連結実質赤字比率に係る赤字・黒字の構成分析!I$42,"▲", "-")), 2)), NA())</f>
        <v>
#VALUE!</v>
      </c>
      <c r="I28" s="172" t="e">
        <f>
IF(ROUND(VALUE(SUBSTITUTE(連結実質赤字比率に係る赤字・黒字の構成分析!I$42,"▲", "-")), 2) &gt;= 0, ABS(ROUND(VALUE(SUBSTITUTE(連結実質赤字比率に係る赤字・黒字の構成分析!I$42,"▲", "-")), 2)), NA())</f>
        <v>
#VALUE!</v>
      </c>
      <c r="J28" s="172" t="e">
        <f>
IF(ROUND(VALUE(SUBSTITUTE(連結実質赤字比率に係る赤字・黒字の構成分析!J$42,"▲", "-")), 2) &lt; 0, ABS(ROUND(VALUE(SUBSTITUTE(連結実質赤字比率に係る赤字・黒字の構成分析!J$42,"▲", "-")), 2)), NA())</f>
        <v>
#VALUE!</v>
      </c>
      <c r="K28" s="172" t="e">
        <f>
IF(ROUND(VALUE(SUBSTITUTE(連結実質赤字比率に係る赤字・黒字の構成分析!J$42,"▲", "-")), 2) &gt;= 0, ABS(ROUND(VALUE(SUBSTITUTE(連結実質赤字比率に係る赤字・黒字の構成分析!J$42,"▲", "-")), 2)), NA())</f>
        <v>
#VALUE!</v>
      </c>
    </row>
    <row r="29" spans="1:11" x14ac:dyDescent="0.15">
      <c r="A29" s="172" t="str">
        <f>
IF(連結実質赤字比率に係る赤字・黒字の構成分析!C$41="",NA(),連結実質赤字比率に係る赤字・黒字の構成分析!C$41)</f>
        <v>
北茨城市介護保険事業特別会計（介護サービス事業勘定）</v>
      </c>
      <c r="B29" s="172" t="e">
        <f>
IF(ROUND(VALUE(SUBSTITUTE(連結実質赤字比率に係る赤字・黒字の構成分析!F$41,"▲", "-")), 2) &lt; 0, ABS(ROUND(VALUE(SUBSTITUTE(連結実質赤字比率に係る赤字・黒字の構成分析!F$41,"▲", "-")), 2)), NA())</f>
        <v>
#N/A</v>
      </c>
      <c r="C29" s="172">
        <f>
IF(ROUND(VALUE(SUBSTITUTE(連結実質赤字比率に係る赤字・黒字の構成分析!F$41,"▲", "-")), 2) &gt;= 0, ABS(ROUND(VALUE(SUBSTITUTE(連結実質赤字比率に係る赤字・黒字の構成分析!F$41,"▲", "-")), 2)), NA())</f>
        <v>
0.01</v>
      </c>
      <c r="D29" s="172" t="e">
        <f>
IF(ROUND(VALUE(SUBSTITUTE(連結実質赤字比率に係る赤字・黒字の構成分析!G$41,"▲", "-")), 2) &lt; 0, ABS(ROUND(VALUE(SUBSTITUTE(連結実質赤字比率に係る赤字・黒字の構成分析!G$41,"▲", "-")), 2)), NA())</f>
        <v>
#N/A</v>
      </c>
      <c r="E29" s="172">
        <f>
IF(ROUND(VALUE(SUBSTITUTE(連結実質赤字比率に係る赤字・黒字の構成分析!G$41,"▲", "-")), 2) &gt;= 0, ABS(ROUND(VALUE(SUBSTITUTE(連結実質赤字比率に係る赤字・黒字の構成分析!G$41,"▲", "-")), 2)), NA())</f>
        <v>
0.01</v>
      </c>
      <c r="F29" s="172" t="e">
        <f>
IF(ROUND(VALUE(SUBSTITUTE(連結実質赤字比率に係る赤字・黒字の構成分析!H$41,"▲", "-")), 2) &lt; 0, ABS(ROUND(VALUE(SUBSTITUTE(連結実質赤字比率に係る赤字・黒字の構成分析!H$41,"▲", "-")), 2)), NA())</f>
        <v>
#N/A</v>
      </c>
      <c r="G29" s="172">
        <f>
IF(ROUND(VALUE(SUBSTITUTE(連結実質赤字比率に係る赤字・黒字の構成分析!H$41,"▲", "-")), 2) &gt;= 0, ABS(ROUND(VALUE(SUBSTITUTE(連結実質赤字比率に係る赤字・黒字の構成分析!H$41,"▲", "-")), 2)), NA())</f>
        <v>
0.01</v>
      </c>
      <c r="H29" s="172" t="e">
        <f>
IF(ROUND(VALUE(SUBSTITUTE(連結実質赤字比率に係る赤字・黒字の構成分析!I$41,"▲", "-")), 2) &lt; 0, ABS(ROUND(VALUE(SUBSTITUTE(連結実質赤字比率に係る赤字・黒字の構成分析!I$41,"▲", "-")), 2)), NA())</f>
        <v>
#N/A</v>
      </c>
      <c r="I29" s="172">
        <f>
IF(ROUND(VALUE(SUBSTITUTE(連結実質赤字比率に係る赤字・黒字の構成分析!I$41,"▲", "-")), 2) &gt;= 0, ABS(ROUND(VALUE(SUBSTITUTE(連結実質赤字比率に係る赤字・黒字の構成分析!I$41,"▲", "-")), 2)), NA())</f>
        <v>
0.02</v>
      </c>
      <c r="J29" s="172" t="e">
        <f>
IF(ROUND(VALUE(SUBSTITUTE(連結実質赤字比率に係る赤字・黒字の構成分析!J$41,"▲", "-")), 2) &lt; 0, ABS(ROUND(VALUE(SUBSTITUTE(連結実質赤字比率に係る赤字・黒字の構成分析!J$41,"▲", "-")), 2)), NA())</f>
        <v>
#N/A</v>
      </c>
      <c r="K29" s="172">
        <f>
IF(ROUND(VALUE(SUBSTITUTE(連結実質赤字比率に係る赤字・黒字の構成分析!J$41,"▲", "-")), 2) &gt;= 0, ABS(ROUND(VALUE(SUBSTITUTE(連結実質赤字比率に係る赤字・黒字の構成分析!J$41,"▲", "-")), 2)), NA())</f>
        <v>
0.02</v>
      </c>
    </row>
    <row r="30" spans="1:11" x14ac:dyDescent="0.15">
      <c r="A30" s="172" t="str">
        <f>
IF(連結実質赤字比率に係る赤字・黒字の構成分析!C$40="",NA(),連結実質赤字比率に係る赤字・黒字の構成分析!C$40)</f>
        <v>
北茨城市介護保険事業特別会計（保険事業勘定）</v>
      </c>
      <c r="B30" s="172" t="e">
        <f>
IF(ROUND(VALUE(SUBSTITUTE(連結実質赤字比率に係る赤字・黒字の構成分析!F$40,"▲", "-")), 2) &lt; 0, ABS(ROUND(VALUE(SUBSTITUTE(連結実質赤字比率に係る赤字・黒字の構成分析!F$40,"▲", "-")), 2)), NA())</f>
        <v>
#N/A</v>
      </c>
      <c r="C30" s="172">
        <f>
IF(ROUND(VALUE(SUBSTITUTE(連結実質赤字比率に係る赤字・黒字の構成分析!F$40,"▲", "-")), 2) &gt;= 0, ABS(ROUND(VALUE(SUBSTITUTE(連結実質赤字比率に係る赤字・黒字の構成分析!F$40,"▲", "-")), 2)), NA())</f>
        <v>
1.42</v>
      </c>
      <c r="D30" s="172" t="e">
        <f>
IF(ROUND(VALUE(SUBSTITUTE(連結実質赤字比率に係る赤字・黒字の構成分析!G$40,"▲", "-")), 2) &lt; 0, ABS(ROUND(VALUE(SUBSTITUTE(連結実質赤字比率に係る赤字・黒字の構成分析!G$40,"▲", "-")), 2)), NA())</f>
        <v>
#N/A</v>
      </c>
      <c r="E30" s="172">
        <f>
IF(ROUND(VALUE(SUBSTITUTE(連結実質赤字比率に係る赤字・黒字の構成分析!G$40,"▲", "-")), 2) &gt;= 0, ABS(ROUND(VALUE(SUBSTITUTE(連結実質赤字比率に係る赤字・黒字の構成分析!G$40,"▲", "-")), 2)), NA())</f>
        <v>
1.41</v>
      </c>
      <c r="F30" s="172" t="e">
        <f>
IF(ROUND(VALUE(SUBSTITUTE(連結実質赤字比率に係る赤字・黒字の構成分析!H$40,"▲", "-")), 2) &lt; 0, ABS(ROUND(VALUE(SUBSTITUTE(連結実質赤字比率に係る赤字・黒字の構成分析!H$40,"▲", "-")), 2)), NA())</f>
        <v>
#N/A</v>
      </c>
      <c r="G30" s="172">
        <f>
IF(ROUND(VALUE(SUBSTITUTE(連結実質赤字比率に係る赤字・黒字の構成分析!H$40,"▲", "-")), 2) &gt;= 0, ABS(ROUND(VALUE(SUBSTITUTE(連結実質赤字比率に係る赤字・黒字の構成分析!H$40,"▲", "-")), 2)), NA())</f>
        <v>
1.19</v>
      </c>
      <c r="H30" s="172" t="e">
        <f>
IF(ROUND(VALUE(SUBSTITUTE(連結実質赤字比率に係る赤字・黒字の構成分析!I$40,"▲", "-")), 2) &lt; 0, ABS(ROUND(VALUE(SUBSTITUTE(連結実質赤字比率に係る赤字・黒字の構成分析!I$40,"▲", "-")), 2)), NA())</f>
        <v>
#N/A</v>
      </c>
      <c r="I30" s="172">
        <f>
IF(ROUND(VALUE(SUBSTITUTE(連結実質赤字比率に係る赤字・黒字の構成分析!I$40,"▲", "-")), 2) &gt;= 0, ABS(ROUND(VALUE(SUBSTITUTE(連結実質赤字比率に係る赤字・黒字の構成分析!I$40,"▲", "-")), 2)), NA())</f>
        <v>
0.7</v>
      </c>
      <c r="J30" s="172" t="e">
        <f>
IF(ROUND(VALUE(SUBSTITUTE(連結実質赤字比率に係る赤字・黒字の構成分析!J$40,"▲", "-")), 2) &lt; 0, ABS(ROUND(VALUE(SUBSTITUTE(連結実質赤字比率に係る赤字・黒字の構成分析!J$40,"▲", "-")), 2)), NA())</f>
        <v>
#N/A</v>
      </c>
      <c r="K30" s="172">
        <f>
IF(ROUND(VALUE(SUBSTITUTE(連結実質赤字比率に係る赤字・黒字の構成分析!J$40,"▲", "-")), 2) &gt;= 0, ABS(ROUND(VALUE(SUBSTITUTE(連結実質赤字比率に係る赤字・黒字の構成分析!J$40,"▲", "-")), 2)), NA())</f>
        <v>
0.76</v>
      </c>
    </row>
    <row r="31" spans="1:11" x14ac:dyDescent="0.15">
      <c r="A31" s="172" t="str">
        <f>
IF(連結実質赤字比率に係る赤字・黒字の構成分析!C$39="",NA(),連結実質赤字比率に係る赤字・黒字の構成分析!C$39)</f>
        <v>
北茨城市国民健康保険事業特別会計</v>
      </c>
      <c r="B31" s="172" t="e">
        <f>
IF(ROUND(VALUE(SUBSTITUTE(連結実質赤字比率に係る赤字・黒字の構成分析!F$39,"▲", "-")), 2) &lt; 0, ABS(ROUND(VALUE(SUBSTITUTE(連結実質赤字比率に係る赤字・黒字の構成分析!F$39,"▲", "-")), 2)), NA())</f>
        <v>
#N/A</v>
      </c>
      <c r="C31" s="172">
        <f>
IF(ROUND(VALUE(SUBSTITUTE(連結実質赤字比率に係る赤字・黒字の構成分析!F$39,"▲", "-")), 2) &gt;= 0, ABS(ROUND(VALUE(SUBSTITUTE(連結実質赤字比率に係る赤字・黒字の構成分析!F$39,"▲", "-")), 2)), NA())</f>
        <v>
3.42</v>
      </c>
      <c r="D31" s="172" t="e">
        <f>
IF(ROUND(VALUE(SUBSTITUTE(連結実質赤字比率に係る赤字・黒字の構成分析!G$39,"▲", "-")), 2) &lt; 0, ABS(ROUND(VALUE(SUBSTITUTE(連結実質赤字比率に係る赤字・黒字の構成分析!G$39,"▲", "-")), 2)), NA())</f>
        <v>
#N/A</v>
      </c>
      <c r="E31" s="172">
        <f>
IF(ROUND(VALUE(SUBSTITUTE(連結実質赤字比率に係る赤字・黒字の構成分析!G$39,"▲", "-")), 2) &gt;= 0, ABS(ROUND(VALUE(SUBSTITUTE(連結実質赤字比率に係る赤字・黒字の構成分析!G$39,"▲", "-")), 2)), NA())</f>
        <v>
0.71</v>
      </c>
      <c r="F31" s="172" t="e">
        <f>
IF(ROUND(VALUE(SUBSTITUTE(連結実質赤字比率に係る赤字・黒字の構成分析!H$39,"▲", "-")), 2) &lt; 0, ABS(ROUND(VALUE(SUBSTITUTE(連結実質赤字比率に係る赤字・黒字の構成分析!H$39,"▲", "-")), 2)), NA())</f>
        <v>
#N/A</v>
      </c>
      <c r="G31" s="172">
        <f>
IF(ROUND(VALUE(SUBSTITUTE(連結実質赤字比率に係る赤字・黒字の構成分析!H$39,"▲", "-")), 2) &gt;= 0, ABS(ROUND(VALUE(SUBSTITUTE(連結実質赤字比率に係る赤字・黒字の構成分析!H$39,"▲", "-")), 2)), NA())</f>
        <v>
0.83</v>
      </c>
      <c r="H31" s="172" t="e">
        <f>
IF(ROUND(VALUE(SUBSTITUTE(連結実質赤字比率に係る赤字・黒字の構成分析!I$39,"▲", "-")), 2) &lt; 0, ABS(ROUND(VALUE(SUBSTITUTE(連結実質赤字比率に係る赤字・黒字の構成分析!I$39,"▲", "-")), 2)), NA())</f>
        <v>
#N/A</v>
      </c>
      <c r="I31" s="172">
        <f>
IF(ROUND(VALUE(SUBSTITUTE(連結実質赤字比率に係る赤字・黒字の構成分析!I$39,"▲", "-")), 2) &gt;= 0, ABS(ROUND(VALUE(SUBSTITUTE(連結実質赤字比率に係る赤字・黒字の構成分析!I$39,"▲", "-")), 2)), NA())</f>
        <v>
0.85</v>
      </c>
      <c r="J31" s="172" t="e">
        <f>
IF(ROUND(VALUE(SUBSTITUTE(連結実質赤字比率に係る赤字・黒字の構成分析!J$39,"▲", "-")), 2) &lt; 0, ABS(ROUND(VALUE(SUBSTITUTE(連結実質赤字比率に係る赤字・黒字の構成分析!J$39,"▲", "-")), 2)), NA())</f>
        <v>
#N/A</v>
      </c>
      <c r="K31" s="172">
        <f>
IF(ROUND(VALUE(SUBSTITUTE(連結実質赤字比率に係る赤字・黒字の構成分析!J$39,"▲", "-")), 2) &gt;= 0, ABS(ROUND(VALUE(SUBSTITUTE(連結実質赤字比率に係る赤字・黒字の構成分析!J$39,"▲", "-")), 2)), NA())</f>
        <v>
0.85</v>
      </c>
    </row>
    <row r="32" spans="1:11" x14ac:dyDescent="0.15">
      <c r="A32" s="172" t="str">
        <f>
IF(連結実質赤字比率に係る赤字・黒字の構成分析!C$38="",NA(),連結実質赤字比率に係る赤字・黒字の構成分析!C$38)</f>
        <v>
北茨城市下水道事業会計</v>
      </c>
      <c r="B32" s="172" t="e">
        <f>
IF(ROUND(VALUE(SUBSTITUTE(連結実質赤字比率に係る赤字・黒字の構成分析!F$38,"▲", "-")), 2) &lt; 0, ABS(ROUND(VALUE(SUBSTITUTE(連結実質赤字比率に係る赤字・黒字の構成分析!F$38,"▲", "-")), 2)), NA())</f>
        <v>
#VALUE!</v>
      </c>
      <c r="C32" s="172" t="e">
        <f>
IF(ROUND(VALUE(SUBSTITUTE(連結実質赤字比率に係る赤字・黒字の構成分析!F$38,"▲", "-")), 2) &gt;= 0, ABS(ROUND(VALUE(SUBSTITUTE(連結実質赤字比率に係る赤字・黒字の構成分析!F$38,"▲", "-")), 2)), NA())</f>
        <v>
#VALUE!</v>
      </c>
      <c r="D32" s="172" t="e">
        <f>
IF(ROUND(VALUE(SUBSTITUTE(連結実質赤字比率に係る赤字・黒字の構成分析!G$38,"▲", "-")), 2) &lt; 0, ABS(ROUND(VALUE(SUBSTITUTE(連結実質赤字比率に係る赤字・黒字の構成分析!G$38,"▲", "-")), 2)), NA())</f>
        <v>
#VALUE!</v>
      </c>
      <c r="E32" s="172" t="e">
        <f>
IF(ROUND(VALUE(SUBSTITUTE(連結実質赤字比率に係る赤字・黒字の構成分析!G$38,"▲", "-")), 2) &gt;= 0, ABS(ROUND(VALUE(SUBSTITUTE(連結実質赤字比率に係る赤字・黒字の構成分析!G$38,"▲", "-")), 2)), NA())</f>
        <v>
#VALUE!</v>
      </c>
      <c r="F32" s="172" t="e">
        <f>
IF(ROUND(VALUE(SUBSTITUTE(連結実質赤字比率に係る赤字・黒字の構成分析!H$38,"▲", "-")), 2) &lt; 0, ABS(ROUND(VALUE(SUBSTITUTE(連結実質赤字比率に係る赤字・黒字の構成分析!H$38,"▲", "-")), 2)), NA())</f>
        <v>
#VALUE!</v>
      </c>
      <c r="G32" s="172" t="e">
        <f>
IF(ROUND(VALUE(SUBSTITUTE(連結実質赤字比率に係る赤字・黒字の構成分析!H$38,"▲", "-")), 2) &gt;= 0, ABS(ROUND(VALUE(SUBSTITUTE(連結実質赤字比率に係る赤字・黒字の構成分析!H$38,"▲", "-")), 2)), NA())</f>
        <v>
#VALUE!</v>
      </c>
      <c r="H32" s="172" t="e">
        <f>
IF(ROUND(VALUE(SUBSTITUTE(連結実質赤字比率に係る赤字・黒字の構成分析!I$38,"▲", "-")), 2) &lt; 0, ABS(ROUND(VALUE(SUBSTITUTE(連結実質赤字比率に係る赤字・黒字の構成分析!I$38,"▲", "-")), 2)), NA())</f>
        <v>
#N/A</v>
      </c>
      <c r="I32" s="172">
        <f>
IF(ROUND(VALUE(SUBSTITUTE(連結実質赤字比率に係る赤字・黒字の構成分析!I$38,"▲", "-")), 2) &gt;= 0, ABS(ROUND(VALUE(SUBSTITUTE(連結実質赤字比率に係る赤字・黒字の構成分析!I$38,"▲", "-")), 2)), NA())</f>
        <v>
0.62</v>
      </c>
      <c r="J32" s="172" t="e">
        <f>
IF(ROUND(VALUE(SUBSTITUTE(連結実質赤字比率に係る赤字・黒字の構成分析!J$38,"▲", "-")), 2) &lt; 0, ABS(ROUND(VALUE(SUBSTITUTE(連結実質赤字比率に係る赤字・黒字の構成分析!J$38,"▲", "-")), 2)), NA())</f>
        <v>
#N/A</v>
      </c>
      <c r="K32" s="172">
        <f>
IF(ROUND(VALUE(SUBSTITUTE(連結実質赤字比率に係る赤字・黒字の構成分析!J$38,"▲", "-")), 2) &gt;= 0, ABS(ROUND(VALUE(SUBSTITUTE(連結実質赤字比率に係る赤字・黒字の構成分析!J$38,"▲", "-")), 2)), NA())</f>
        <v>
1.1000000000000001</v>
      </c>
    </row>
    <row r="33" spans="1:16" x14ac:dyDescent="0.15">
      <c r="A33" s="172" t="str">
        <f>
IF(連結実質赤字比率に係る赤字・黒字の構成分析!C$37="",NA(),連結実質赤字比率に係る赤字・黒字の構成分析!C$37)</f>
        <v>
北茨城市工業用水道事業会計</v>
      </c>
      <c r="B33" s="172" t="e">
        <f>
IF(ROUND(VALUE(SUBSTITUTE(連結実質赤字比率に係る赤字・黒字の構成分析!F$37,"▲", "-")), 2) &lt; 0, ABS(ROUND(VALUE(SUBSTITUTE(連結実質赤字比率に係る赤字・黒字の構成分析!F$37,"▲", "-")), 2)), NA())</f>
        <v>
#N/A</v>
      </c>
      <c r="C33" s="172">
        <f>
IF(ROUND(VALUE(SUBSTITUTE(連結実質赤字比率に係る赤字・黒字の構成分析!F$37,"▲", "-")), 2) &gt;= 0, ABS(ROUND(VALUE(SUBSTITUTE(連結実質赤字比率に係る赤字・黒字の構成分析!F$37,"▲", "-")), 2)), NA())</f>
        <v>
3.32</v>
      </c>
      <c r="D33" s="172" t="e">
        <f>
IF(ROUND(VALUE(SUBSTITUTE(連結実質赤字比率に係る赤字・黒字の構成分析!G$37,"▲", "-")), 2) &lt; 0, ABS(ROUND(VALUE(SUBSTITUTE(連結実質赤字比率に係る赤字・黒字の構成分析!G$37,"▲", "-")), 2)), NA())</f>
        <v>
#N/A</v>
      </c>
      <c r="E33" s="172">
        <f>
IF(ROUND(VALUE(SUBSTITUTE(連結実質赤字比率に係る赤字・黒字の構成分析!G$37,"▲", "-")), 2) &gt;= 0, ABS(ROUND(VALUE(SUBSTITUTE(連結実質赤字比率に係る赤字・黒字の構成分析!G$37,"▲", "-")), 2)), NA())</f>
        <v>
2.94</v>
      </c>
      <c r="F33" s="172" t="e">
        <f>
IF(ROUND(VALUE(SUBSTITUTE(連結実質赤字比率に係る赤字・黒字の構成分析!H$37,"▲", "-")), 2) &lt; 0, ABS(ROUND(VALUE(SUBSTITUTE(連結実質赤字比率に係る赤字・黒字の構成分析!H$37,"▲", "-")), 2)), NA())</f>
        <v>
#N/A</v>
      </c>
      <c r="G33" s="172">
        <f>
IF(ROUND(VALUE(SUBSTITUTE(連結実質赤字比率に係る赤字・黒字の構成分析!H$37,"▲", "-")), 2) &gt;= 0, ABS(ROUND(VALUE(SUBSTITUTE(連結実質赤字比率に係る赤字・黒字の構成分析!H$37,"▲", "-")), 2)), NA())</f>
        <v>
2.83</v>
      </c>
      <c r="H33" s="172" t="e">
        <f>
IF(ROUND(VALUE(SUBSTITUTE(連結実質赤字比率に係る赤字・黒字の構成分析!I$37,"▲", "-")), 2) &lt; 0, ABS(ROUND(VALUE(SUBSTITUTE(連結実質赤字比率に係る赤字・黒字の構成分析!I$37,"▲", "-")), 2)), NA())</f>
        <v>
#N/A</v>
      </c>
      <c r="I33" s="172">
        <f>
IF(ROUND(VALUE(SUBSTITUTE(連結実質赤字比率に係る赤字・黒字の構成分析!I$37,"▲", "-")), 2) &gt;= 0, ABS(ROUND(VALUE(SUBSTITUTE(連結実質赤字比率に係る赤字・黒字の構成分析!I$37,"▲", "-")), 2)), NA())</f>
        <v>
2.54</v>
      </c>
      <c r="J33" s="172" t="e">
        <f>
IF(ROUND(VALUE(SUBSTITUTE(連結実質赤字比率に係る赤字・黒字の構成分析!J$37,"▲", "-")), 2) &lt; 0, ABS(ROUND(VALUE(SUBSTITUTE(連結実質赤字比率に係る赤字・黒字の構成分析!J$37,"▲", "-")), 2)), NA())</f>
        <v>
#N/A</v>
      </c>
      <c r="K33" s="172">
        <f>
IF(ROUND(VALUE(SUBSTITUTE(連結実質赤字比率に係る赤字・黒字の構成分析!J$37,"▲", "-")), 2) &gt;= 0, ABS(ROUND(VALUE(SUBSTITUTE(連結実質赤字比率に係る赤字・黒字の構成分析!J$37,"▲", "-")), 2)), NA())</f>
        <v>
2.33</v>
      </c>
    </row>
    <row r="34" spans="1:16" x14ac:dyDescent="0.15">
      <c r="A34" s="172" t="str">
        <f>
IF(連結実質赤字比率に係る赤字・黒字の構成分析!C$36="",NA(),連結実質赤字比率に係る赤字・黒字の構成分析!C$36)</f>
        <v>
一般会計</v>
      </c>
      <c r="B34" s="172" t="e">
        <f>
IF(ROUND(VALUE(SUBSTITUTE(連結実質赤字比率に係る赤字・黒字の構成分析!F$36,"▲", "-")), 2) &lt; 0, ABS(ROUND(VALUE(SUBSTITUTE(連結実質赤字比率に係る赤字・黒字の構成分析!F$36,"▲", "-")), 2)), NA())</f>
        <v>
#N/A</v>
      </c>
      <c r="C34" s="172">
        <f>
IF(ROUND(VALUE(SUBSTITUTE(連結実質赤字比率に係る赤字・黒字の構成分析!F$36,"▲", "-")), 2) &gt;= 0, ABS(ROUND(VALUE(SUBSTITUTE(連結実質赤字比率に係る赤字・黒字の構成分析!F$36,"▲", "-")), 2)), NA())</f>
        <v>
6.78</v>
      </c>
      <c r="D34" s="172" t="e">
        <f>
IF(ROUND(VALUE(SUBSTITUTE(連結実質赤字比率に係る赤字・黒字の構成分析!G$36,"▲", "-")), 2) &lt; 0, ABS(ROUND(VALUE(SUBSTITUTE(連結実質赤字比率に係る赤字・黒字の構成分析!G$36,"▲", "-")), 2)), NA())</f>
        <v>
#N/A</v>
      </c>
      <c r="E34" s="172">
        <f>
IF(ROUND(VALUE(SUBSTITUTE(連結実質赤字比率に係る赤字・黒字の構成分析!G$36,"▲", "-")), 2) &gt;= 0, ABS(ROUND(VALUE(SUBSTITUTE(連結実質赤字比率に係る赤字・黒字の構成分析!G$36,"▲", "-")), 2)), NA())</f>
        <v>
4.3600000000000003</v>
      </c>
      <c r="F34" s="172" t="e">
        <f>
IF(ROUND(VALUE(SUBSTITUTE(連結実質赤字比率に係る赤字・黒字の構成分析!H$36,"▲", "-")), 2) &lt; 0, ABS(ROUND(VALUE(SUBSTITUTE(連結実質赤字比率に係る赤字・黒字の構成分析!H$36,"▲", "-")), 2)), NA())</f>
        <v>
#N/A</v>
      </c>
      <c r="G34" s="172">
        <f>
IF(ROUND(VALUE(SUBSTITUTE(連結実質赤字比率に係る赤字・黒字の構成分析!H$36,"▲", "-")), 2) &gt;= 0, ABS(ROUND(VALUE(SUBSTITUTE(連結実質赤字比率に係る赤字・黒字の構成分析!H$36,"▲", "-")), 2)), NA())</f>
        <v>
6.57</v>
      </c>
      <c r="H34" s="172" t="e">
        <f>
IF(ROUND(VALUE(SUBSTITUTE(連結実質赤字比率に係る赤字・黒字の構成分析!I$36,"▲", "-")), 2) &lt; 0, ABS(ROUND(VALUE(SUBSTITUTE(連結実質赤字比率に係る赤字・黒字の構成分析!I$36,"▲", "-")), 2)), NA())</f>
        <v>
#N/A</v>
      </c>
      <c r="I34" s="172">
        <f>
IF(ROUND(VALUE(SUBSTITUTE(連結実質赤字比率に係る赤字・黒字の構成分析!I$36,"▲", "-")), 2) &gt;= 0, ABS(ROUND(VALUE(SUBSTITUTE(連結実質赤字比率に係る赤字・黒字の構成分析!I$36,"▲", "-")), 2)), NA())</f>
        <v>
8.2200000000000006</v>
      </c>
      <c r="J34" s="172" t="e">
        <f>
IF(ROUND(VALUE(SUBSTITUTE(連結実質赤字比率に係る赤字・黒字の構成分析!J$36,"▲", "-")), 2) &lt; 0, ABS(ROUND(VALUE(SUBSTITUTE(連結実質赤字比率に係る赤字・黒字の構成分析!J$36,"▲", "-")), 2)), NA())</f>
        <v>
#N/A</v>
      </c>
      <c r="K34" s="172">
        <f>
IF(ROUND(VALUE(SUBSTITUTE(連結実質赤字比率に係る赤字・黒字の構成分析!J$36,"▲", "-")), 2) &gt;= 0, ABS(ROUND(VALUE(SUBSTITUTE(連結実質赤字比率に係る赤字・黒字の構成分析!J$36,"▲", "-")), 2)), NA())</f>
        <v>
8.69</v>
      </c>
    </row>
    <row r="35" spans="1:16" x14ac:dyDescent="0.15">
      <c r="A35" s="172" t="str">
        <f>
IF(連結実質赤字比率に係る赤字・黒字の構成分析!C$35="",NA(),連結実質赤字比率に係る赤字・黒字の構成分析!C$35)</f>
        <v>
北茨城市民病院事業会計</v>
      </c>
      <c r="B35" s="172" t="e">
        <f>
IF(ROUND(VALUE(SUBSTITUTE(連結実質赤字比率に係る赤字・黒字の構成分析!F$35,"▲", "-")), 2) &lt; 0, ABS(ROUND(VALUE(SUBSTITUTE(連結実質赤字比率に係る赤字・黒字の構成分析!F$35,"▲", "-")), 2)), NA())</f>
        <v>
#N/A</v>
      </c>
      <c r="C35" s="172">
        <f>
IF(ROUND(VALUE(SUBSTITUTE(連結実質赤字比率に係る赤字・黒字の構成分析!F$35,"▲", "-")), 2) &gt;= 0, ABS(ROUND(VALUE(SUBSTITUTE(連結実質赤字比率に係る赤字・黒字の構成分析!F$35,"▲", "-")), 2)), NA())</f>
        <v>
0</v>
      </c>
      <c r="D35" s="172" t="e">
        <f>
IF(ROUND(VALUE(SUBSTITUTE(連結実質赤字比率に係る赤字・黒字の構成分析!G$35,"▲", "-")), 2) &lt; 0, ABS(ROUND(VALUE(SUBSTITUTE(連結実質赤字比率に係る赤字・黒字の構成分析!G$35,"▲", "-")), 2)), NA())</f>
        <v>
#N/A</v>
      </c>
      <c r="E35" s="172">
        <f>
IF(ROUND(VALUE(SUBSTITUTE(連結実質赤字比率に係る赤字・黒字の構成分析!G$35,"▲", "-")), 2) &gt;= 0, ABS(ROUND(VALUE(SUBSTITUTE(連結実質赤字比率に係る赤字・黒字の構成分析!G$35,"▲", "-")), 2)), NA())</f>
        <v>
0</v>
      </c>
      <c r="F35" s="172" t="e">
        <f>
IF(ROUND(VALUE(SUBSTITUTE(連結実質赤字比率に係る赤字・黒字の構成分析!H$35,"▲", "-")), 2) &lt; 0, ABS(ROUND(VALUE(SUBSTITUTE(連結実質赤字比率に係る赤字・黒字の構成分析!H$35,"▲", "-")), 2)), NA())</f>
        <v>
#N/A</v>
      </c>
      <c r="G35" s="172">
        <f>
IF(ROUND(VALUE(SUBSTITUTE(連結実質赤字比率に係る赤字・黒字の構成分析!H$35,"▲", "-")), 2) &gt;= 0, ABS(ROUND(VALUE(SUBSTITUTE(連結実質赤字比率に係る赤字・黒字の構成分析!H$35,"▲", "-")), 2)), NA())</f>
        <v>
0</v>
      </c>
      <c r="H35" s="172" t="e">
        <f>
IF(ROUND(VALUE(SUBSTITUTE(連結実質赤字比率に係る赤字・黒字の構成分析!I$35,"▲", "-")), 2) &lt; 0, ABS(ROUND(VALUE(SUBSTITUTE(連結実質赤字比率に係る赤字・黒字の構成分析!I$35,"▲", "-")), 2)), NA())</f>
        <v>
#N/A</v>
      </c>
      <c r="I35" s="172">
        <f>
IF(ROUND(VALUE(SUBSTITUTE(連結実質赤字比率に係る赤字・黒字の構成分析!I$35,"▲", "-")), 2) &gt;= 0, ABS(ROUND(VALUE(SUBSTITUTE(連結実質赤字比率に係る赤字・黒字の構成分析!I$35,"▲", "-")), 2)), NA())</f>
        <v>
2.2999999999999998</v>
      </c>
      <c r="J35" s="172" t="e">
        <f>
IF(ROUND(VALUE(SUBSTITUTE(連結実質赤字比率に係る赤字・黒字の構成分析!J$35,"▲", "-")), 2) &lt; 0, ABS(ROUND(VALUE(SUBSTITUTE(連結実質赤字比率に係る赤字・黒字の構成分析!J$35,"▲", "-")), 2)), NA())</f>
        <v>
#N/A</v>
      </c>
      <c r="K35" s="172">
        <f>
IF(ROUND(VALUE(SUBSTITUTE(連結実質赤字比率に係る赤字・黒字の構成分析!J$35,"▲", "-")), 2) &gt;= 0, ABS(ROUND(VALUE(SUBSTITUTE(連結実質赤字比率に係る赤字・黒字の構成分析!J$35,"▲", "-")), 2)), NA())</f>
        <v>
8.9499999999999993</v>
      </c>
    </row>
    <row r="36" spans="1:16" x14ac:dyDescent="0.15">
      <c r="A36" s="172" t="str">
        <f>
IF(連結実質赤字比率に係る赤字・黒字の構成分析!C$34="",NA(),連結実質赤字比率に係る赤字・黒字の構成分析!C$34)</f>
        <v>
北茨城市水道事業会計</v>
      </c>
      <c r="B36" s="172" t="e">
        <f>
IF(ROUND(VALUE(SUBSTITUTE(連結実質赤字比率に係る赤字・黒字の構成分析!F$34,"▲", "-")), 2) &lt; 0, ABS(ROUND(VALUE(SUBSTITUTE(連結実質赤字比率に係る赤字・黒字の構成分析!F$34,"▲", "-")), 2)), NA())</f>
        <v>
#N/A</v>
      </c>
      <c r="C36" s="172">
        <f>
IF(ROUND(VALUE(SUBSTITUTE(連結実質赤字比率に係る赤字・黒字の構成分析!F$34,"▲", "-")), 2) &gt;= 0, ABS(ROUND(VALUE(SUBSTITUTE(連結実質赤字比率に係る赤字・黒字の構成分析!F$34,"▲", "-")), 2)), NA())</f>
        <v>
9.52</v>
      </c>
      <c r="D36" s="172" t="e">
        <f>
IF(ROUND(VALUE(SUBSTITUTE(連結実質赤字比率に係る赤字・黒字の構成分析!G$34,"▲", "-")), 2) &lt; 0, ABS(ROUND(VALUE(SUBSTITUTE(連結実質赤字比率に係る赤字・黒字の構成分析!G$34,"▲", "-")), 2)), NA())</f>
        <v>
#N/A</v>
      </c>
      <c r="E36" s="172">
        <f>
IF(ROUND(VALUE(SUBSTITUTE(連結実質赤字比率に係る赤字・黒字の構成分析!G$34,"▲", "-")), 2) &gt;= 0, ABS(ROUND(VALUE(SUBSTITUTE(連結実質赤字比率に係る赤字・黒字の構成分析!G$34,"▲", "-")), 2)), NA())</f>
        <v>
8.5299999999999994</v>
      </c>
      <c r="F36" s="172" t="e">
        <f>
IF(ROUND(VALUE(SUBSTITUTE(連結実質赤字比率に係る赤字・黒字の構成分析!H$34,"▲", "-")), 2) &lt; 0, ABS(ROUND(VALUE(SUBSTITUTE(連結実質赤字比率に係る赤字・黒字の構成分析!H$34,"▲", "-")), 2)), NA())</f>
        <v>
#N/A</v>
      </c>
      <c r="G36" s="172">
        <f>
IF(ROUND(VALUE(SUBSTITUTE(連結実質赤字比率に係る赤字・黒字の構成分析!H$34,"▲", "-")), 2) &gt;= 0, ABS(ROUND(VALUE(SUBSTITUTE(連結実質赤字比率に係る赤字・黒字の構成分析!H$34,"▲", "-")), 2)), NA())</f>
        <v>
7.81</v>
      </c>
      <c r="H36" s="172" t="e">
        <f>
IF(ROUND(VALUE(SUBSTITUTE(連結実質赤字比率に係る赤字・黒字の構成分析!I$34,"▲", "-")), 2) &lt; 0, ABS(ROUND(VALUE(SUBSTITUTE(連結実質赤字比率に係る赤字・黒字の構成分析!I$34,"▲", "-")), 2)), NA())</f>
        <v>
#N/A</v>
      </c>
      <c r="I36" s="172">
        <f>
IF(ROUND(VALUE(SUBSTITUTE(連結実質赤字比率に係る赤字・黒字の構成分析!I$34,"▲", "-")), 2) &gt;= 0, ABS(ROUND(VALUE(SUBSTITUTE(連結実質赤字比率に係る赤字・黒字の構成分析!I$34,"▲", "-")), 2)), NA())</f>
        <v>
8.02</v>
      </c>
      <c r="J36" s="172" t="e">
        <f>
IF(ROUND(VALUE(SUBSTITUTE(連結実質赤字比率に係る赤字・黒字の構成分析!J$34,"▲", "-")), 2) &lt; 0, ABS(ROUND(VALUE(SUBSTITUTE(連結実質赤字比率に係る赤字・黒字の構成分析!J$34,"▲", "-")), 2)), NA())</f>
        <v>
#N/A</v>
      </c>
      <c r="K36" s="172">
        <f>
IF(ROUND(VALUE(SUBSTITUTE(連結実質赤字比率に係る赤字・黒字の構成分析!J$34,"▲", "-")), 2) &gt;= 0, ABS(ROUND(VALUE(SUBSTITUTE(連結実質赤字比率に係る赤字・黒字の構成分析!J$34,"▲", "-")), 2)), NA())</f>
        <v>
9.0299999999999994</v>
      </c>
    </row>
    <row r="39" spans="1:16" x14ac:dyDescent="0.15">
      <c r="A39" s="141" t="s">
        <v>
60</v>
      </c>
    </row>
    <row r="40" spans="1:16" x14ac:dyDescent="0.15">
      <c r="A40" s="173"/>
      <c r="B40" s="173" t="str">
        <f>
'実質公債費比率（分子）の構造'!K$44</f>
        <v>
H29</v>
      </c>
      <c r="C40" s="173"/>
      <c r="D40" s="173"/>
      <c r="E40" s="173" t="str">
        <f>
'実質公債費比率（分子）の構造'!L$44</f>
        <v>
H30</v>
      </c>
      <c r="F40" s="173"/>
      <c r="G40" s="173"/>
      <c r="H40" s="173" t="str">
        <f>
'実質公債費比率（分子）の構造'!M$44</f>
        <v>
R01</v>
      </c>
      <c r="I40" s="173"/>
      <c r="J40" s="173"/>
      <c r="K40" s="173" t="str">
        <f>
'実質公債費比率（分子）の構造'!N$44</f>
        <v>
R02</v>
      </c>
      <c r="L40" s="173"/>
      <c r="M40" s="173"/>
      <c r="N40" s="173" t="str">
        <f>
'実質公債費比率（分子）の構造'!O$44</f>
        <v>
R03</v>
      </c>
      <c r="O40" s="173"/>
      <c r="P40" s="173"/>
    </row>
    <row r="41" spans="1:16" x14ac:dyDescent="0.15">
      <c r="A41" s="173"/>
      <c r="B41" s="173" t="s">
        <v>
61</v>
      </c>
      <c r="C41" s="173"/>
      <c r="D41" s="173" t="s">
        <v>
62</v>
      </c>
      <c r="E41" s="173" t="s">
        <v>
61</v>
      </c>
      <c r="F41" s="173"/>
      <c r="G41" s="173" t="s">
        <v>
62</v>
      </c>
      <c r="H41" s="173" t="s">
        <v>
61</v>
      </c>
      <c r="I41" s="173"/>
      <c r="J41" s="173" t="s">
        <v>
62</v>
      </c>
      <c r="K41" s="173" t="s">
        <v>
61</v>
      </c>
      <c r="L41" s="173"/>
      <c r="M41" s="173" t="s">
        <v>
62</v>
      </c>
      <c r="N41" s="173" t="s">
        <v>
61</v>
      </c>
      <c r="O41" s="173"/>
      <c r="P41" s="173" t="s">
        <v>
62</v>
      </c>
    </row>
    <row r="42" spans="1:16" x14ac:dyDescent="0.15">
      <c r="A42" s="173" t="s">
        <v>
63</v>
      </c>
      <c r="B42" s="173"/>
      <c r="C42" s="173"/>
      <c r="D42" s="173">
        <f>
'実質公債費比率（分子）の構造'!K$52</f>
        <v>
1320</v>
      </c>
      <c r="E42" s="173"/>
      <c r="F42" s="173"/>
      <c r="G42" s="173">
        <f>
'実質公債費比率（分子）の構造'!L$52</f>
        <v>
1293</v>
      </c>
      <c r="H42" s="173"/>
      <c r="I42" s="173"/>
      <c r="J42" s="173">
        <f>
'実質公債費比率（分子）の構造'!M$52</f>
        <v>
1334</v>
      </c>
      <c r="K42" s="173"/>
      <c r="L42" s="173"/>
      <c r="M42" s="173">
        <f>
'実質公債費比率（分子）の構造'!N$52</f>
        <v>
1329</v>
      </c>
      <c r="N42" s="173"/>
      <c r="O42" s="173"/>
      <c r="P42" s="173">
        <f>
'実質公債費比率（分子）の構造'!O$52</f>
        <v>
1308</v>
      </c>
    </row>
    <row r="43" spans="1:16" x14ac:dyDescent="0.15">
      <c r="A43" s="173" t="s">
        <v>
64</v>
      </c>
      <c r="B43" s="173" t="str">
        <f>
'実質公債費比率（分子）の構造'!K$51</f>
        <v>
-</v>
      </c>
      <c r="C43" s="173"/>
      <c r="D43" s="173"/>
      <c r="E43" s="173" t="str">
        <f>
'実質公債費比率（分子）の構造'!L$51</f>
        <v>
-</v>
      </c>
      <c r="F43" s="173"/>
      <c r="G43" s="173"/>
      <c r="H43" s="173" t="str">
        <f>
'実質公債費比率（分子）の構造'!M$51</f>
        <v>
-</v>
      </c>
      <c r="I43" s="173"/>
      <c r="J43" s="173"/>
      <c r="K43" s="173" t="str">
        <f>
'実質公債費比率（分子）の構造'!N$51</f>
        <v>
-</v>
      </c>
      <c r="L43" s="173"/>
      <c r="M43" s="173"/>
      <c r="N43" s="173" t="str">
        <f>
'実質公債費比率（分子）の構造'!O$51</f>
        <v>
-</v>
      </c>
      <c r="O43" s="173"/>
      <c r="P43" s="173"/>
    </row>
    <row r="44" spans="1:16" x14ac:dyDescent="0.15">
      <c r="A44" s="173" t="s">
        <v>
65</v>
      </c>
      <c r="B44" s="173">
        <f>
'実質公債費比率（分子）の構造'!K$50</f>
        <v>
29</v>
      </c>
      <c r="C44" s="173"/>
      <c r="D44" s="173"/>
      <c r="E44" s="173">
        <f>
'実質公債費比率（分子）の構造'!L$50</f>
        <v>
28</v>
      </c>
      <c r="F44" s="173"/>
      <c r="G44" s="173"/>
      <c r="H44" s="173">
        <f>
'実質公債費比率（分子）の構造'!M$50</f>
        <v>
28</v>
      </c>
      <c r="I44" s="173"/>
      <c r="J44" s="173"/>
      <c r="K44" s="173">
        <f>
'実質公債費比率（分子）の構造'!N$50</f>
        <v>
15</v>
      </c>
      <c r="L44" s="173"/>
      <c r="M44" s="173"/>
      <c r="N44" s="173" t="str">
        <f>
'実質公債費比率（分子）の構造'!O$50</f>
        <v>
-</v>
      </c>
      <c r="O44" s="173"/>
      <c r="P44" s="173"/>
    </row>
    <row r="45" spans="1:16" x14ac:dyDescent="0.15">
      <c r="A45" s="173" t="s">
        <v>
66</v>
      </c>
      <c r="B45" s="173">
        <f>
'実質公債費比率（分子）の構造'!K$49</f>
        <v>
14</v>
      </c>
      <c r="C45" s="173"/>
      <c r="D45" s="173"/>
      <c r="E45" s="173">
        <f>
'実質公債費比率（分子）の構造'!L$49</f>
        <v>
11</v>
      </c>
      <c r="F45" s="173"/>
      <c r="G45" s="173"/>
      <c r="H45" s="173">
        <f>
'実質公債費比率（分子）の構造'!M$49</f>
        <v>
10</v>
      </c>
      <c r="I45" s="173"/>
      <c r="J45" s="173"/>
      <c r="K45" s="173">
        <f>
'実質公債費比率（分子）の構造'!N$49</f>
        <v>
10</v>
      </c>
      <c r="L45" s="173"/>
      <c r="M45" s="173"/>
      <c r="N45" s="173">
        <f>
'実質公債費比率（分子）の構造'!O$49</f>
        <v>
9</v>
      </c>
      <c r="O45" s="173"/>
      <c r="P45" s="173"/>
    </row>
    <row r="46" spans="1:16" x14ac:dyDescent="0.15">
      <c r="A46" s="173" t="s">
        <v>
67</v>
      </c>
      <c r="B46" s="173">
        <f>
'実質公債費比率（分子）の構造'!K$48</f>
        <v>
403</v>
      </c>
      <c r="C46" s="173"/>
      <c r="D46" s="173"/>
      <c r="E46" s="173">
        <f>
'実質公債費比率（分子）の構造'!L$48</f>
        <v>
431</v>
      </c>
      <c r="F46" s="173"/>
      <c r="G46" s="173"/>
      <c r="H46" s="173">
        <f>
'実質公債費比率（分子）の構造'!M$48</f>
        <v>
417</v>
      </c>
      <c r="I46" s="173"/>
      <c r="J46" s="173"/>
      <c r="K46" s="173">
        <f>
'実質公債費比率（分子）の構造'!N$48</f>
        <v>
312</v>
      </c>
      <c r="L46" s="173"/>
      <c r="M46" s="173"/>
      <c r="N46" s="173">
        <f>
'実質公債費比率（分子）の構造'!O$48</f>
        <v>
268</v>
      </c>
      <c r="O46" s="173"/>
      <c r="P46" s="173"/>
    </row>
    <row r="47" spans="1:16" x14ac:dyDescent="0.15">
      <c r="A47" s="173" t="s">
        <v>
68</v>
      </c>
      <c r="B47" s="173" t="str">
        <f>
'実質公債費比率（分子）の構造'!K$47</f>
        <v>
-</v>
      </c>
      <c r="C47" s="173"/>
      <c r="D47" s="173"/>
      <c r="E47" s="173" t="str">
        <f>
'実質公債費比率（分子）の構造'!L$47</f>
        <v>
-</v>
      </c>
      <c r="F47" s="173"/>
      <c r="G47" s="173"/>
      <c r="H47" s="173" t="str">
        <f>
'実質公債費比率（分子）の構造'!M$47</f>
        <v>
-</v>
      </c>
      <c r="I47" s="173"/>
      <c r="J47" s="173"/>
      <c r="K47" s="173" t="str">
        <f>
'実質公債費比率（分子）の構造'!N$47</f>
        <v>
-</v>
      </c>
      <c r="L47" s="173"/>
      <c r="M47" s="173"/>
      <c r="N47" s="173" t="str">
        <f>
'実質公債費比率（分子）の構造'!O$47</f>
        <v>
-</v>
      </c>
      <c r="O47" s="173"/>
      <c r="P47" s="173"/>
    </row>
    <row r="48" spans="1:16" x14ac:dyDescent="0.15">
      <c r="A48" s="173" t="s">
        <v>
69</v>
      </c>
      <c r="B48" s="173" t="str">
        <f>
'実質公債費比率（分子）の構造'!K$46</f>
        <v>
-</v>
      </c>
      <c r="C48" s="173"/>
      <c r="D48" s="173"/>
      <c r="E48" s="173" t="str">
        <f>
'実質公債費比率（分子）の構造'!L$46</f>
        <v>
-</v>
      </c>
      <c r="F48" s="173"/>
      <c r="G48" s="173"/>
      <c r="H48" s="173" t="str">
        <f>
'実質公債費比率（分子）の構造'!M$46</f>
        <v>
-</v>
      </c>
      <c r="I48" s="173"/>
      <c r="J48" s="173"/>
      <c r="K48" s="173" t="str">
        <f>
'実質公債費比率（分子）の構造'!N$46</f>
        <v>
-</v>
      </c>
      <c r="L48" s="173"/>
      <c r="M48" s="173"/>
      <c r="N48" s="173" t="str">
        <f>
'実質公債費比率（分子）の構造'!O$46</f>
        <v>
-</v>
      </c>
      <c r="O48" s="173"/>
      <c r="P48" s="173"/>
    </row>
    <row r="49" spans="1:16" x14ac:dyDescent="0.15">
      <c r="A49" s="173" t="s">
        <v>
70</v>
      </c>
      <c r="B49" s="173">
        <f>
'実質公債費比率（分子）の構造'!K$45</f>
        <v>
1636</v>
      </c>
      <c r="C49" s="173"/>
      <c r="D49" s="173"/>
      <c r="E49" s="173">
        <f>
'実質公債費比率（分子）の構造'!L$45</f>
        <v>
1751</v>
      </c>
      <c r="F49" s="173"/>
      <c r="G49" s="173"/>
      <c r="H49" s="173">
        <f>
'実質公債費比率（分子）の構造'!M$45</f>
        <v>
1851</v>
      </c>
      <c r="I49" s="173"/>
      <c r="J49" s="173"/>
      <c r="K49" s="173">
        <f>
'実質公債費比率（分子）の構造'!N$45</f>
        <v>
1991</v>
      </c>
      <c r="L49" s="173"/>
      <c r="M49" s="173"/>
      <c r="N49" s="173">
        <f>
'実質公債費比率（分子）の構造'!O$45</f>
        <v>
2161</v>
      </c>
      <c r="O49" s="173"/>
      <c r="P49" s="173"/>
    </row>
    <row r="50" spans="1:16" x14ac:dyDescent="0.15">
      <c r="A50" s="173" t="s">
        <v>
71</v>
      </c>
      <c r="B50" s="173" t="e">
        <f>
NA()</f>
        <v>
#N/A</v>
      </c>
      <c r="C50" s="173">
        <f>
IF(ISNUMBER('実質公債費比率（分子）の構造'!K$53),'実質公債費比率（分子）の構造'!K$53,NA())</f>
        <v>
762</v>
      </c>
      <c r="D50" s="173" t="e">
        <f>
NA()</f>
        <v>
#N/A</v>
      </c>
      <c r="E50" s="173" t="e">
        <f>
NA()</f>
        <v>
#N/A</v>
      </c>
      <c r="F50" s="173">
        <f>
IF(ISNUMBER('実質公債費比率（分子）の構造'!L$53),'実質公債費比率（分子）の構造'!L$53,NA())</f>
        <v>
928</v>
      </c>
      <c r="G50" s="173" t="e">
        <f>
NA()</f>
        <v>
#N/A</v>
      </c>
      <c r="H50" s="173" t="e">
        <f>
NA()</f>
        <v>
#N/A</v>
      </c>
      <c r="I50" s="173">
        <f>
IF(ISNUMBER('実質公債費比率（分子）の構造'!M$53),'実質公債費比率（分子）の構造'!M$53,NA())</f>
        <v>
972</v>
      </c>
      <c r="J50" s="173" t="e">
        <f>
NA()</f>
        <v>
#N/A</v>
      </c>
      <c r="K50" s="173" t="e">
        <f>
NA()</f>
        <v>
#N/A</v>
      </c>
      <c r="L50" s="173">
        <f>
IF(ISNUMBER('実質公債費比率（分子）の構造'!N$53),'実質公債費比率（分子）の構造'!N$53,NA())</f>
        <v>
999</v>
      </c>
      <c r="M50" s="173" t="e">
        <f>
NA()</f>
        <v>
#N/A</v>
      </c>
      <c r="N50" s="173" t="e">
        <f>
NA()</f>
        <v>
#N/A</v>
      </c>
      <c r="O50" s="173">
        <f>
IF(ISNUMBER('実質公債費比率（分子）の構造'!O$53),'実質公債費比率（分子）の構造'!O$53,NA())</f>
        <v>
1130</v>
      </c>
      <c r="P50" s="173" t="e">
        <f>
NA()</f>
        <v>
#N/A</v>
      </c>
    </row>
    <row r="53" spans="1:16" x14ac:dyDescent="0.15">
      <c r="A53" s="141" t="s">
        <v>
72</v>
      </c>
    </row>
    <row r="54" spans="1:16" x14ac:dyDescent="0.15">
      <c r="A54" s="172"/>
      <c r="B54" s="172" t="str">
        <f>
'将来負担比率（分子）の構造'!I$40</f>
        <v>
H29</v>
      </c>
      <c r="C54" s="172"/>
      <c r="D54" s="172"/>
      <c r="E54" s="172" t="str">
        <f>
'将来負担比率（分子）の構造'!J$40</f>
        <v>
H30</v>
      </c>
      <c r="F54" s="172"/>
      <c r="G54" s="172"/>
      <c r="H54" s="172" t="str">
        <f>
'将来負担比率（分子）の構造'!K$40</f>
        <v>
R01</v>
      </c>
      <c r="I54" s="172"/>
      <c r="J54" s="172"/>
      <c r="K54" s="172" t="str">
        <f>
'将来負担比率（分子）の構造'!L$40</f>
        <v>
R02</v>
      </c>
      <c r="L54" s="172"/>
      <c r="M54" s="172"/>
      <c r="N54" s="172" t="str">
        <f>
'将来負担比率（分子）の構造'!M$40</f>
        <v>
R03</v>
      </c>
      <c r="O54" s="172"/>
      <c r="P54" s="172"/>
    </row>
    <row r="55" spans="1:16" x14ac:dyDescent="0.15">
      <c r="A55" s="172"/>
      <c r="B55" s="172" t="s">
        <v>
73</v>
      </c>
      <c r="C55" s="172"/>
      <c r="D55" s="172" t="s">
        <v>
74</v>
      </c>
      <c r="E55" s="172" t="s">
        <v>
73</v>
      </c>
      <c r="F55" s="172"/>
      <c r="G55" s="172" t="s">
        <v>
74</v>
      </c>
      <c r="H55" s="172" t="s">
        <v>
73</v>
      </c>
      <c r="I55" s="172"/>
      <c r="J55" s="172" t="s">
        <v>
74</v>
      </c>
      <c r="K55" s="172" t="s">
        <v>
73</v>
      </c>
      <c r="L55" s="172"/>
      <c r="M55" s="172" t="s">
        <v>
74</v>
      </c>
      <c r="N55" s="172" t="s">
        <v>
73</v>
      </c>
      <c r="O55" s="172"/>
      <c r="P55" s="172" t="s">
        <v>
74</v>
      </c>
    </row>
    <row r="56" spans="1:16" x14ac:dyDescent="0.15">
      <c r="A56" s="172" t="s">
        <v>
43</v>
      </c>
      <c r="B56" s="172"/>
      <c r="C56" s="172"/>
      <c r="D56" s="172">
        <f>
'将来負担比率（分子）の構造'!I$52</f>
        <v>
14845</v>
      </c>
      <c r="E56" s="172"/>
      <c r="F56" s="172"/>
      <c r="G56" s="172">
        <f>
'将来負担比率（分子）の構造'!J$52</f>
        <v>
14629</v>
      </c>
      <c r="H56" s="172"/>
      <c r="I56" s="172"/>
      <c r="J56" s="172">
        <f>
'将来負担比率（分子）の構造'!K$52</f>
        <v>
14487</v>
      </c>
      <c r="K56" s="172"/>
      <c r="L56" s="172"/>
      <c r="M56" s="172">
        <f>
'将来負担比率（分子）の構造'!L$52</f>
        <v>
15678</v>
      </c>
      <c r="N56" s="172"/>
      <c r="O56" s="172"/>
      <c r="P56" s="172">
        <f>
'将来負担比率（分子）の構造'!M$52</f>
        <v>
15427</v>
      </c>
    </row>
    <row r="57" spans="1:16" x14ac:dyDescent="0.15">
      <c r="A57" s="172" t="s">
        <v>
42</v>
      </c>
      <c r="B57" s="172"/>
      <c r="C57" s="172"/>
      <c r="D57" s="172">
        <f>
'将来負担比率（分子）の構造'!I$51</f>
        <v>
2446</v>
      </c>
      <c r="E57" s="172"/>
      <c r="F57" s="172"/>
      <c r="G57" s="172">
        <f>
'将来負担比率（分子）の構造'!J$51</f>
        <v>
2656</v>
      </c>
      <c r="H57" s="172"/>
      <c r="I57" s="172"/>
      <c r="J57" s="172">
        <f>
'将来負担比率（分子）の構造'!K$51</f>
        <v>
2524</v>
      </c>
      <c r="K57" s="172"/>
      <c r="L57" s="172"/>
      <c r="M57" s="172">
        <f>
'将来負担比率（分子）の構造'!L$51</f>
        <v>
2531</v>
      </c>
      <c r="N57" s="172"/>
      <c r="O57" s="172"/>
      <c r="P57" s="172">
        <f>
'将来負担比率（分子）の構造'!M$51</f>
        <v>
2479</v>
      </c>
    </row>
    <row r="58" spans="1:16" x14ac:dyDescent="0.15">
      <c r="A58" s="172" t="s">
        <v>
41</v>
      </c>
      <c r="B58" s="172"/>
      <c r="C58" s="172"/>
      <c r="D58" s="172">
        <f>
'将来負担比率（分子）の構造'!I$50</f>
        <v>
3683</v>
      </c>
      <c r="E58" s="172"/>
      <c r="F58" s="172"/>
      <c r="G58" s="172">
        <f>
'将来負担比率（分子）の構造'!J$50</f>
        <v>
3423</v>
      </c>
      <c r="H58" s="172"/>
      <c r="I58" s="172"/>
      <c r="J58" s="172">
        <f>
'将来負担比率（分子）の構造'!K$50</f>
        <v>
2540</v>
      </c>
      <c r="K58" s="172"/>
      <c r="L58" s="172"/>
      <c r="M58" s="172">
        <f>
'将来負担比率（分子）の構造'!L$50</f>
        <v>
3128</v>
      </c>
      <c r="N58" s="172"/>
      <c r="O58" s="172"/>
      <c r="P58" s="172">
        <f>
'将来負担比率（分子）の構造'!M$50</f>
        <v>
4238</v>
      </c>
    </row>
    <row r="59" spans="1:16" x14ac:dyDescent="0.15">
      <c r="A59" s="172" t="s">
        <v>
39</v>
      </c>
      <c r="B59" s="172" t="str">
        <f>
'将来負担比率（分子）の構造'!I$49</f>
        <v>
-</v>
      </c>
      <c r="C59" s="172"/>
      <c r="D59" s="172"/>
      <c r="E59" s="172" t="str">
        <f>
'将来負担比率（分子）の構造'!J$49</f>
        <v>
-</v>
      </c>
      <c r="F59" s="172"/>
      <c r="G59" s="172"/>
      <c r="H59" s="172" t="str">
        <f>
'将来負担比率（分子）の構造'!K$49</f>
        <v>
-</v>
      </c>
      <c r="I59" s="172"/>
      <c r="J59" s="172"/>
      <c r="K59" s="172" t="str">
        <f>
'将来負担比率（分子）の構造'!L$49</f>
        <v>
-</v>
      </c>
      <c r="L59" s="172"/>
      <c r="M59" s="172"/>
      <c r="N59" s="172" t="str">
        <f>
'将来負担比率（分子）の構造'!M$49</f>
        <v>
-</v>
      </c>
      <c r="O59" s="172"/>
      <c r="P59" s="172"/>
    </row>
    <row r="60" spans="1:16" x14ac:dyDescent="0.15">
      <c r="A60" s="172" t="s">
        <v>
38</v>
      </c>
      <c r="B60" s="172" t="str">
        <f>
'将来負担比率（分子）の構造'!I$48</f>
        <v>
-</v>
      </c>
      <c r="C60" s="172"/>
      <c r="D60" s="172"/>
      <c r="E60" s="172" t="str">
        <f>
'将来負担比率（分子）の構造'!J$48</f>
        <v>
-</v>
      </c>
      <c r="F60" s="172"/>
      <c r="G60" s="172"/>
      <c r="H60" s="172" t="str">
        <f>
'将来負担比率（分子）の構造'!K$48</f>
        <v>
-</v>
      </c>
      <c r="I60" s="172"/>
      <c r="J60" s="172"/>
      <c r="K60" s="172" t="str">
        <f>
'将来負担比率（分子）の構造'!L$48</f>
        <v>
-</v>
      </c>
      <c r="L60" s="172"/>
      <c r="M60" s="172"/>
      <c r="N60" s="172" t="str">
        <f>
'将来負担比率（分子）の構造'!M$48</f>
        <v>
-</v>
      </c>
      <c r="O60" s="172"/>
      <c r="P60" s="172"/>
    </row>
    <row r="61" spans="1:16" x14ac:dyDescent="0.15">
      <c r="A61" s="172" t="s">
        <v>
36</v>
      </c>
      <c r="B61" s="172">
        <f>
'将来負担比率（分子）の構造'!I$46</f>
        <v>
6</v>
      </c>
      <c r="C61" s="172"/>
      <c r="D61" s="172"/>
      <c r="E61" s="172">
        <f>
'将来負担比率（分子）の構造'!J$46</f>
        <v>
13</v>
      </c>
      <c r="F61" s="172"/>
      <c r="G61" s="172"/>
      <c r="H61" s="172">
        <f>
'将来負担比率（分子）の構造'!K$46</f>
        <v>
9</v>
      </c>
      <c r="I61" s="172"/>
      <c r="J61" s="172"/>
      <c r="K61" s="172">
        <f>
'将来負担比率（分子）の構造'!L$46</f>
        <v>
3</v>
      </c>
      <c r="L61" s="172"/>
      <c r="M61" s="172"/>
      <c r="N61" s="172" t="str">
        <f>
'将来負担比率（分子）の構造'!M$46</f>
        <v>
-</v>
      </c>
      <c r="O61" s="172"/>
      <c r="P61" s="172"/>
    </row>
    <row r="62" spans="1:16" x14ac:dyDescent="0.15">
      <c r="A62" s="172" t="s">
        <v>
35</v>
      </c>
      <c r="B62" s="172">
        <f>
'将来負担比率（分子）の構造'!I$45</f>
        <v>
2893</v>
      </c>
      <c r="C62" s="172"/>
      <c r="D62" s="172"/>
      <c r="E62" s="172">
        <f>
'将来負担比率（分子）の構造'!J$45</f>
        <v>
2818</v>
      </c>
      <c r="F62" s="172"/>
      <c r="G62" s="172"/>
      <c r="H62" s="172">
        <f>
'将来負担比率（分子）の構造'!K$45</f>
        <v>
2764</v>
      </c>
      <c r="I62" s="172"/>
      <c r="J62" s="172"/>
      <c r="K62" s="172">
        <f>
'将来負担比率（分子）の構造'!L$45</f>
        <v>
2767</v>
      </c>
      <c r="L62" s="172"/>
      <c r="M62" s="172"/>
      <c r="N62" s="172">
        <f>
'将来負担比率（分子）の構造'!M$45</f>
        <v>
2750</v>
      </c>
      <c r="O62" s="172"/>
      <c r="P62" s="172"/>
    </row>
    <row r="63" spans="1:16" x14ac:dyDescent="0.15">
      <c r="A63" s="172" t="s">
        <v>
34</v>
      </c>
      <c r="B63" s="172">
        <f>
'将来負担比率（分子）の構造'!I$44</f>
        <v>
137</v>
      </c>
      <c r="C63" s="172"/>
      <c r="D63" s="172"/>
      <c r="E63" s="172">
        <f>
'将来負担比率（分子）の構造'!J$44</f>
        <v>
96</v>
      </c>
      <c r="F63" s="172"/>
      <c r="G63" s="172"/>
      <c r="H63" s="172">
        <f>
'将来負担比率（分子）の構造'!K$44</f>
        <v>
104</v>
      </c>
      <c r="I63" s="172"/>
      <c r="J63" s="172"/>
      <c r="K63" s="172">
        <f>
'将来負担比率（分子）の構造'!L$44</f>
        <v>
408</v>
      </c>
      <c r="L63" s="172"/>
      <c r="M63" s="172"/>
      <c r="N63" s="172">
        <f>
'将来負担比率（分子）の構造'!M$44</f>
        <v>
1030</v>
      </c>
      <c r="O63" s="172"/>
      <c r="P63" s="172"/>
    </row>
    <row r="64" spans="1:16" x14ac:dyDescent="0.15">
      <c r="A64" s="172" t="s">
        <v>
33</v>
      </c>
      <c r="B64" s="172">
        <f>
'将来負担比率（分子）の構造'!I$43</f>
        <v>
5961</v>
      </c>
      <c r="C64" s="172"/>
      <c r="D64" s="172"/>
      <c r="E64" s="172">
        <f>
'将来負担比率（分子）の構造'!J$43</f>
        <v>
5794</v>
      </c>
      <c r="F64" s="172"/>
      <c r="G64" s="172"/>
      <c r="H64" s="172">
        <f>
'将来負担比率（分子）の構造'!K$43</f>
        <v>
5548</v>
      </c>
      <c r="I64" s="172"/>
      <c r="J64" s="172"/>
      <c r="K64" s="172">
        <f>
'将来負担比率（分子）の構造'!L$43</f>
        <v>
5472</v>
      </c>
      <c r="L64" s="172"/>
      <c r="M64" s="172"/>
      <c r="N64" s="172">
        <f>
'将来負担比率（分子）の構造'!M$43</f>
        <v>
5323</v>
      </c>
      <c r="O64" s="172"/>
      <c r="P64" s="172"/>
    </row>
    <row r="65" spans="1:16" x14ac:dyDescent="0.15">
      <c r="A65" s="172" t="s">
        <v>
32</v>
      </c>
      <c r="B65" s="172">
        <f>
'将来負担比率（分子）の構造'!I$42</f>
        <v>
71</v>
      </c>
      <c r="C65" s="172"/>
      <c r="D65" s="172"/>
      <c r="E65" s="172">
        <f>
'将来負担比率（分子）の構造'!J$42</f>
        <v>
43</v>
      </c>
      <c r="F65" s="172"/>
      <c r="G65" s="172"/>
      <c r="H65" s="172">
        <f>
'将来負担比率（分子）の構造'!K$42</f>
        <v>
15</v>
      </c>
      <c r="I65" s="172"/>
      <c r="J65" s="172"/>
      <c r="K65" s="172" t="str">
        <f>
'将来負担比率（分子）の構造'!L$42</f>
        <v>
-</v>
      </c>
      <c r="L65" s="172"/>
      <c r="M65" s="172"/>
      <c r="N65" s="172" t="str">
        <f>
'将来負担比率（分子）の構造'!M$42</f>
        <v>
-</v>
      </c>
      <c r="O65" s="172"/>
      <c r="P65" s="172"/>
    </row>
    <row r="66" spans="1:16" x14ac:dyDescent="0.15">
      <c r="A66" s="172" t="s">
        <v>
31</v>
      </c>
      <c r="B66" s="172">
        <f>
'将来負担比率（分子）の構造'!I$41</f>
        <v>
21191</v>
      </c>
      <c r="C66" s="172"/>
      <c r="D66" s="172"/>
      <c r="E66" s="172">
        <f>
'将来負担比率（分子）の構造'!J$41</f>
        <v>
21518</v>
      </c>
      <c r="F66" s="172"/>
      <c r="G66" s="172"/>
      <c r="H66" s="172">
        <f>
'将来負担比率（分子）の構造'!K$41</f>
        <v>
22300</v>
      </c>
      <c r="I66" s="172"/>
      <c r="J66" s="172"/>
      <c r="K66" s="172">
        <f>
'将来負担比率（分子）の構造'!L$41</f>
        <v>
23122</v>
      </c>
      <c r="L66" s="172"/>
      <c r="M66" s="172"/>
      <c r="N66" s="172">
        <f>
'将来負担比率（分子）の構造'!M$41</f>
        <v>
23847</v>
      </c>
      <c r="O66" s="172"/>
      <c r="P66" s="172"/>
    </row>
    <row r="67" spans="1:16" x14ac:dyDescent="0.15">
      <c r="A67" s="172" t="s">
        <v>
75</v>
      </c>
      <c r="B67" s="172" t="e">
        <f>
NA()</f>
        <v>
#N/A</v>
      </c>
      <c r="C67" s="172">
        <f>
IF(ISNUMBER('将来負担比率（分子）の構造'!I$53), IF('将来負担比率（分子）の構造'!I$53 &lt; 0, 0, '将来負担比率（分子）の構造'!I$53), NA())</f>
        <v>
9285</v>
      </c>
      <c r="D67" s="172" t="e">
        <f>
NA()</f>
        <v>
#N/A</v>
      </c>
      <c r="E67" s="172" t="e">
        <f>
NA()</f>
        <v>
#N/A</v>
      </c>
      <c r="F67" s="172">
        <f>
IF(ISNUMBER('将来負担比率（分子）の構造'!J$53), IF('将来負担比率（分子）の構造'!J$53 &lt; 0, 0, '将来負担比率（分子）の構造'!J$53), NA())</f>
        <v>
9574</v>
      </c>
      <c r="G67" s="172" t="e">
        <f>
NA()</f>
        <v>
#N/A</v>
      </c>
      <c r="H67" s="172" t="e">
        <f>
NA()</f>
        <v>
#N/A</v>
      </c>
      <c r="I67" s="172">
        <f>
IF(ISNUMBER('将来負担比率（分子）の構造'!K$53), IF('将来負担比率（分子）の構造'!K$53 &lt; 0, 0, '将来負担比率（分子）の構造'!K$53), NA())</f>
        <v>
11189</v>
      </c>
      <c r="J67" s="172" t="e">
        <f>
NA()</f>
        <v>
#N/A</v>
      </c>
      <c r="K67" s="172" t="e">
        <f>
NA()</f>
        <v>
#N/A</v>
      </c>
      <c r="L67" s="172">
        <f>
IF(ISNUMBER('将来負担比率（分子）の構造'!L$53), IF('将来負担比率（分子）の構造'!L$53 &lt; 0, 0, '将来負担比率（分子）の構造'!L$53), NA())</f>
        <v>
10434</v>
      </c>
      <c r="M67" s="172" t="e">
        <f>
NA()</f>
        <v>
#N/A</v>
      </c>
      <c r="N67" s="172" t="e">
        <f>
NA()</f>
        <v>
#N/A</v>
      </c>
      <c r="O67" s="172">
        <f>
IF(ISNUMBER('将来負担比率（分子）の構造'!M$53), IF('将来負担比率（分子）の構造'!M$53 &lt; 0, 0, '将来負担比率（分子）の構造'!M$53), NA())</f>
        <v>
10805</v>
      </c>
      <c r="P67" s="172" t="e">
        <f>
NA()</f>
        <v>
#N/A</v>
      </c>
    </row>
    <row r="70" spans="1:16" x14ac:dyDescent="0.15">
      <c r="A70" s="174" t="s">
        <v>
76</v>
      </c>
      <c r="B70" s="174"/>
      <c r="C70" s="174"/>
      <c r="D70" s="174"/>
      <c r="E70" s="174"/>
      <c r="F70" s="174"/>
    </row>
    <row r="71" spans="1:16" x14ac:dyDescent="0.15">
      <c r="A71" s="175"/>
      <c r="B71" s="175" t="str">
        <f>
基金残高に係る経年分析!F54</f>
        <v>
R01</v>
      </c>
      <c r="C71" s="175" t="str">
        <f>
基金残高に係る経年分析!G54</f>
        <v>
R02</v>
      </c>
      <c r="D71" s="175" t="str">
        <f>
基金残高に係る経年分析!H54</f>
        <v>
R03</v>
      </c>
    </row>
    <row r="72" spans="1:16" x14ac:dyDescent="0.15">
      <c r="A72" s="175" t="s">
        <v>
77</v>
      </c>
      <c r="B72" s="176">
        <f>
基金残高に係る経年分析!F55</f>
        <v>
1151</v>
      </c>
      <c r="C72" s="176">
        <f>
基金残高に係る経年分析!G55</f>
        <v>
1559</v>
      </c>
      <c r="D72" s="176">
        <f>
基金残高に係る経年分析!H55</f>
        <v>
2051</v>
      </c>
    </row>
    <row r="73" spans="1:16" x14ac:dyDescent="0.15">
      <c r="A73" s="175" t="s">
        <v>
78</v>
      </c>
      <c r="B73" s="176">
        <f>
基金残高に係る経年分析!F56</f>
        <v>
152</v>
      </c>
      <c r="C73" s="176">
        <f>
基金残高に係る経年分析!G56</f>
        <v>
152</v>
      </c>
      <c r="D73" s="176">
        <f>
基金残高に係る経年分析!H56</f>
        <v>
623</v>
      </c>
    </row>
    <row r="74" spans="1:16" x14ac:dyDescent="0.15">
      <c r="A74" s="175" t="s">
        <v>
79</v>
      </c>
      <c r="B74" s="176">
        <f>
基金残高に係る経年分析!F57</f>
        <v>
1581</v>
      </c>
      <c r="C74" s="176">
        <f>
基金残高に係る経年分析!G57</f>
        <v>
870</v>
      </c>
      <c r="D74" s="176">
        <f>
基金残高に係る経年分析!H57</f>
        <v>
932</v>
      </c>
    </row>
  </sheetData>
  <sheetProtection algorithmName="SHA-512" hashValue="UaUE5bMtv9WudQzBDxEfmRFOOK8IDd7Ci5JLtXsYSGphgD+Wt5/inwnDQ/U/qyvQnMSV/t1cGh9qdse3527Vdg==" saltValue="cNdMxYWL9zt7gV4fBT+8B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S2" sqref="AS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
214</v>
      </c>
      <c r="DI1" s="747"/>
      <c r="DJ1" s="747"/>
      <c r="DK1" s="747"/>
      <c r="DL1" s="747"/>
      <c r="DM1" s="747"/>
      <c r="DN1" s="748"/>
      <c r="DO1" s="212"/>
      <c r="DP1" s="746" t="s">
        <v>
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
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
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
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
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
1</v>
      </c>
      <c r="C4" s="688"/>
      <c r="D4" s="688"/>
      <c r="E4" s="688"/>
      <c r="F4" s="688"/>
      <c r="G4" s="688"/>
      <c r="H4" s="688"/>
      <c r="I4" s="688"/>
      <c r="J4" s="688"/>
      <c r="K4" s="688"/>
      <c r="L4" s="688"/>
      <c r="M4" s="688"/>
      <c r="N4" s="688"/>
      <c r="O4" s="688"/>
      <c r="P4" s="688"/>
      <c r="Q4" s="689"/>
      <c r="R4" s="687" t="s">
        <v>
220</v>
      </c>
      <c r="S4" s="688"/>
      <c r="T4" s="688"/>
      <c r="U4" s="688"/>
      <c r="V4" s="688"/>
      <c r="W4" s="688"/>
      <c r="X4" s="688"/>
      <c r="Y4" s="689"/>
      <c r="Z4" s="687" t="s">
        <v>
221</v>
      </c>
      <c r="AA4" s="688"/>
      <c r="AB4" s="688"/>
      <c r="AC4" s="689"/>
      <c r="AD4" s="687" t="s">
        <v>
222</v>
      </c>
      <c r="AE4" s="688"/>
      <c r="AF4" s="688"/>
      <c r="AG4" s="688"/>
      <c r="AH4" s="688"/>
      <c r="AI4" s="688"/>
      <c r="AJ4" s="688"/>
      <c r="AK4" s="689"/>
      <c r="AL4" s="687" t="s">
        <v>
221</v>
      </c>
      <c r="AM4" s="688"/>
      <c r="AN4" s="688"/>
      <c r="AO4" s="689"/>
      <c r="AP4" s="743" t="s">
        <v>
223</v>
      </c>
      <c r="AQ4" s="743"/>
      <c r="AR4" s="743"/>
      <c r="AS4" s="743"/>
      <c r="AT4" s="743"/>
      <c r="AU4" s="743"/>
      <c r="AV4" s="743"/>
      <c r="AW4" s="743"/>
      <c r="AX4" s="743"/>
      <c r="AY4" s="743"/>
      <c r="AZ4" s="743"/>
      <c r="BA4" s="743"/>
      <c r="BB4" s="743"/>
      <c r="BC4" s="743"/>
      <c r="BD4" s="743"/>
      <c r="BE4" s="743"/>
      <c r="BF4" s="743"/>
      <c r="BG4" s="743" t="s">
        <v>
224</v>
      </c>
      <c r="BH4" s="743"/>
      <c r="BI4" s="743"/>
      <c r="BJ4" s="743"/>
      <c r="BK4" s="743"/>
      <c r="BL4" s="743"/>
      <c r="BM4" s="743"/>
      <c r="BN4" s="743"/>
      <c r="BO4" s="743" t="s">
        <v>
221</v>
      </c>
      <c r="BP4" s="743"/>
      <c r="BQ4" s="743"/>
      <c r="BR4" s="743"/>
      <c r="BS4" s="743" t="s">
        <v>
225</v>
      </c>
      <c r="BT4" s="743"/>
      <c r="BU4" s="743"/>
      <c r="BV4" s="743"/>
      <c r="BW4" s="743"/>
      <c r="BX4" s="743"/>
      <c r="BY4" s="743"/>
      <c r="BZ4" s="743"/>
      <c r="CA4" s="743"/>
      <c r="CB4" s="743"/>
      <c r="CD4" s="730" t="s">
        <v>
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6" t="s">
        <v>
227</v>
      </c>
      <c r="C5" s="697"/>
      <c r="D5" s="697"/>
      <c r="E5" s="697"/>
      <c r="F5" s="697"/>
      <c r="G5" s="697"/>
      <c r="H5" s="697"/>
      <c r="I5" s="697"/>
      <c r="J5" s="697"/>
      <c r="K5" s="697"/>
      <c r="L5" s="697"/>
      <c r="M5" s="697"/>
      <c r="N5" s="697"/>
      <c r="O5" s="697"/>
      <c r="P5" s="697"/>
      <c r="Q5" s="698"/>
      <c r="R5" s="681">
        <v>
6034951</v>
      </c>
      <c r="S5" s="682"/>
      <c r="T5" s="682"/>
      <c r="U5" s="682"/>
      <c r="V5" s="682"/>
      <c r="W5" s="682"/>
      <c r="X5" s="682"/>
      <c r="Y5" s="725"/>
      <c r="Z5" s="744">
        <v>
25.1</v>
      </c>
      <c r="AA5" s="744"/>
      <c r="AB5" s="744"/>
      <c r="AC5" s="744"/>
      <c r="AD5" s="745">
        <v>
5869251</v>
      </c>
      <c r="AE5" s="745"/>
      <c r="AF5" s="745"/>
      <c r="AG5" s="745"/>
      <c r="AH5" s="745"/>
      <c r="AI5" s="745"/>
      <c r="AJ5" s="745"/>
      <c r="AK5" s="745"/>
      <c r="AL5" s="726">
        <v>
56</v>
      </c>
      <c r="AM5" s="701"/>
      <c r="AN5" s="701"/>
      <c r="AO5" s="727"/>
      <c r="AP5" s="696" t="s">
        <v>
228</v>
      </c>
      <c r="AQ5" s="697"/>
      <c r="AR5" s="697"/>
      <c r="AS5" s="697"/>
      <c r="AT5" s="697"/>
      <c r="AU5" s="697"/>
      <c r="AV5" s="697"/>
      <c r="AW5" s="697"/>
      <c r="AX5" s="697"/>
      <c r="AY5" s="697"/>
      <c r="AZ5" s="697"/>
      <c r="BA5" s="697"/>
      <c r="BB5" s="697"/>
      <c r="BC5" s="697"/>
      <c r="BD5" s="697"/>
      <c r="BE5" s="697"/>
      <c r="BF5" s="698"/>
      <c r="BG5" s="628">
        <v>
5858728</v>
      </c>
      <c r="BH5" s="629"/>
      <c r="BI5" s="629"/>
      <c r="BJ5" s="629"/>
      <c r="BK5" s="629"/>
      <c r="BL5" s="629"/>
      <c r="BM5" s="629"/>
      <c r="BN5" s="630"/>
      <c r="BO5" s="655">
        <v>
97.1</v>
      </c>
      <c r="BP5" s="655"/>
      <c r="BQ5" s="655"/>
      <c r="BR5" s="655"/>
      <c r="BS5" s="656">
        <v>
127897</v>
      </c>
      <c r="BT5" s="656"/>
      <c r="BU5" s="656"/>
      <c r="BV5" s="656"/>
      <c r="BW5" s="656"/>
      <c r="BX5" s="656"/>
      <c r="BY5" s="656"/>
      <c r="BZ5" s="656"/>
      <c r="CA5" s="656"/>
      <c r="CB5" s="714"/>
      <c r="CD5" s="730" t="s">
        <v>
223</v>
      </c>
      <c r="CE5" s="731"/>
      <c r="CF5" s="731"/>
      <c r="CG5" s="731"/>
      <c r="CH5" s="731"/>
      <c r="CI5" s="731"/>
      <c r="CJ5" s="731"/>
      <c r="CK5" s="731"/>
      <c r="CL5" s="731"/>
      <c r="CM5" s="731"/>
      <c r="CN5" s="731"/>
      <c r="CO5" s="731"/>
      <c r="CP5" s="731"/>
      <c r="CQ5" s="732"/>
      <c r="CR5" s="730" t="s">
        <v>
229</v>
      </c>
      <c r="CS5" s="731"/>
      <c r="CT5" s="731"/>
      <c r="CU5" s="731"/>
      <c r="CV5" s="731"/>
      <c r="CW5" s="731"/>
      <c r="CX5" s="731"/>
      <c r="CY5" s="732"/>
      <c r="CZ5" s="730" t="s">
        <v>
221</v>
      </c>
      <c r="DA5" s="731"/>
      <c r="DB5" s="731"/>
      <c r="DC5" s="732"/>
      <c r="DD5" s="730" t="s">
        <v>
230</v>
      </c>
      <c r="DE5" s="731"/>
      <c r="DF5" s="731"/>
      <c r="DG5" s="731"/>
      <c r="DH5" s="731"/>
      <c r="DI5" s="731"/>
      <c r="DJ5" s="731"/>
      <c r="DK5" s="731"/>
      <c r="DL5" s="731"/>
      <c r="DM5" s="731"/>
      <c r="DN5" s="731"/>
      <c r="DO5" s="731"/>
      <c r="DP5" s="732"/>
      <c r="DQ5" s="730" t="s">
        <v>
231</v>
      </c>
      <c r="DR5" s="731"/>
      <c r="DS5" s="731"/>
      <c r="DT5" s="731"/>
      <c r="DU5" s="731"/>
      <c r="DV5" s="731"/>
      <c r="DW5" s="731"/>
      <c r="DX5" s="731"/>
      <c r="DY5" s="731"/>
      <c r="DZ5" s="731"/>
      <c r="EA5" s="731"/>
      <c r="EB5" s="731"/>
      <c r="EC5" s="732"/>
    </row>
    <row r="6" spans="2:143" ht="11.25" customHeight="1" x14ac:dyDescent="0.15">
      <c r="B6" s="625" t="s">
        <v>
232</v>
      </c>
      <c r="C6" s="626"/>
      <c r="D6" s="626"/>
      <c r="E6" s="626"/>
      <c r="F6" s="626"/>
      <c r="G6" s="626"/>
      <c r="H6" s="626"/>
      <c r="I6" s="626"/>
      <c r="J6" s="626"/>
      <c r="K6" s="626"/>
      <c r="L6" s="626"/>
      <c r="M6" s="626"/>
      <c r="N6" s="626"/>
      <c r="O6" s="626"/>
      <c r="P6" s="626"/>
      <c r="Q6" s="627"/>
      <c r="R6" s="628">
        <v>
204759</v>
      </c>
      <c r="S6" s="629"/>
      <c r="T6" s="629"/>
      <c r="U6" s="629"/>
      <c r="V6" s="629"/>
      <c r="W6" s="629"/>
      <c r="X6" s="629"/>
      <c r="Y6" s="630"/>
      <c r="Z6" s="655">
        <v>
0.9</v>
      </c>
      <c r="AA6" s="655"/>
      <c r="AB6" s="655"/>
      <c r="AC6" s="655"/>
      <c r="AD6" s="656">
        <v>
204759</v>
      </c>
      <c r="AE6" s="656"/>
      <c r="AF6" s="656"/>
      <c r="AG6" s="656"/>
      <c r="AH6" s="656"/>
      <c r="AI6" s="656"/>
      <c r="AJ6" s="656"/>
      <c r="AK6" s="656"/>
      <c r="AL6" s="631">
        <v>
2</v>
      </c>
      <c r="AM6" s="632"/>
      <c r="AN6" s="632"/>
      <c r="AO6" s="657"/>
      <c r="AP6" s="625" t="s">
        <v>
233</v>
      </c>
      <c r="AQ6" s="626"/>
      <c r="AR6" s="626"/>
      <c r="AS6" s="626"/>
      <c r="AT6" s="626"/>
      <c r="AU6" s="626"/>
      <c r="AV6" s="626"/>
      <c r="AW6" s="626"/>
      <c r="AX6" s="626"/>
      <c r="AY6" s="626"/>
      <c r="AZ6" s="626"/>
      <c r="BA6" s="626"/>
      <c r="BB6" s="626"/>
      <c r="BC6" s="626"/>
      <c r="BD6" s="626"/>
      <c r="BE6" s="626"/>
      <c r="BF6" s="627"/>
      <c r="BG6" s="628">
        <v>
5858728</v>
      </c>
      <c r="BH6" s="629"/>
      <c r="BI6" s="629"/>
      <c r="BJ6" s="629"/>
      <c r="BK6" s="629"/>
      <c r="BL6" s="629"/>
      <c r="BM6" s="629"/>
      <c r="BN6" s="630"/>
      <c r="BO6" s="655">
        <v>
97.1</v>
      </c>
      <c r="BP6" s="655"/>
      <c r="BQ6" s="655"/>
      <c r="BR6" s="655"/>
      <c r="BS6" s="656">
        <v>
127897</v>
      </c>
      <c r="BT6" s="656"/>
      <c r="BU6" s="656"/>
      <c r="BV6" s="656"/>
      <c r="BW6" s="656"/>
      <c r="BX6" s="656"/>
      <c r="BY6" s="656"/>
      <c r="BZ6" s="656"/>
      <c r="CA6" s="656"/>
      <c r="CB6" s="714"/>
      <c r="CD6" s="684" t="s">
        <v>
234</v>
      </c>
      <c r="CE6" s="685"/>
      <c r="CF6" s="685"/>
      <c r="CG6" s="685"/>
      <c r="CH6" s="685"/>
      <c r="CI6" s="685"/>
      <c r="CJ6" s="685"/>
      <c r="CK6" s="685"/>
      <c r="CL6" s="685"/>
      <c r="CM6" s="685"/>
      <c r="CN6" s="685"/>
      <c r="CO6" s="685"/>
      <c r="CP6" s="685"/>
      <c r="CQ6" s="686"/>
      <c r="CR6" s="628">
        <v>
197412</v>
      </c>
      <c r="CS6" s="629"/>
      <c r="CT6" s="629"/>
      <c r="CU6" s="629"/>
      <c r="CV6" s="629"/>
      <c r="CW6" s="629"/>
      <c r="CX6" s="629"/>
      <c r="CY6" s="630"/>
      <c r="CZ6" s="726">
        <v>
0.9</v>
      </c>
      <c r="DA6" s="701"/>
      <c r="DB6" s="701"/>
      <c r="DC6" s="729"/>
      <c r="DD6" s="634" t="s">
        <v>
127</v>
      </c>
      <c r="DE6" s="629"/>
      <c r="DF6" s="629"/>
      <c r="DG6" s="629"/>
      <c r="DH6" s="629"/>
      <c r="DI6" s="629"/>
      <c r="DJ6" s="629"/>
      <c r="DK6" s="629"/>
      <c r="DL6" s="629"/>
      <c r="DM6" s="629"/>
      <c r="DN6" s="629"/>
      <c r="DO6" s="629"/>
      <c r="DP6" s="630"/>
      <c r="DQ6" s="634">
        <v>
197411</v>
      </c>
      <c r="DR6" s="629"/>
      <c r="DS6" s="629"/>
      <c r="DT6" s="629"/>
      <c r="DU6" s="629"/>
      <c r="DV6" s="629"/>
      <c r="DW6" s="629"/>
      <c r="DX6" s="629"/>
      <c r="DY6" s="629"/>
      <c r="DZ6" s="629"/>
      <c r="EA6" s="629"/>
      <c r="EB6" s="629"/>
      <c r="EC6" s="673"/>
    </row>
    <row r="7" spans="2:143" ht="11.25" customHeight="1" x14ac:dyDescent="0.15">
      <c r="B7" s="625" t="s">
        <v>
235</v>
      </c>
      <c r="C7" s="626"/>
      <c r="D7" s="626"/>
      <c r="E7" s="626"/>
      <c r="F7" s="626"/>
      <c r="G7" s="626"/>
      <c r="H7" s="626"/>
      <c r="I7" s="626"/>
      <c r="J7" s="626"/>
      <c r="K7" s="626"/>
      <c r="L7" s="626"/>
      <c r="M7" s="626"/>
      <c r="N7" s="626"/>
      <c r="O7" s="626"/>
      <c r="P7" s="626"/>
      <c r="Q7" s="627"/>
      <c r="R7" s="628">
        <v>
3097</v>
      </c>
      <c r="S7" s="629"/>
      <c r="T7" s="629"/>
      <c r="U7" s="629"/>
      <c r="V7" s="629"/>
      <c r="W7" s="629"/>
      <c r="X7" s="629"/>
      <c r="Y7" s="630"/>
      <c r="Z7" s="655">
        <v>
0</v>
      </c>
      <c r="AA7" s="655"/>
      <c r="AB7" s="655"/>
      <c r="AC7" s="655"/>
      <c r="AD7" s="656">
        <v>
3097</v>
      </c>
      <c r="AE7" s="656"/>
      <c r="AF7" s="656"/>
      <c r="AG7" s="656"/>
      <c r="AH7" s="656"/>
      <c r="AI7" s="656"/>
      <c r="AJ7" s="656"/>
      <c r="AK7" s="656"/>
      <c r="AL7" s="631">
        <v>
0</v>
      </c>
      <c r="AM7" s="632"/>
      <c r="AN7" s="632"/>
      <c r="AO7" s="657"/>
      <c r="AP7" s="625" t="s">
        <v>
236</v>
      </c>
      <c r="AQ7" s="626"/>
      <c r="AR7" s="626"/>
      <c r="AS7" s="626"/>
      <c r="AT7" s="626"/>
      <c r="AU7" s="626"/>
      <c r="AV7" s="626"/>
      <c r="AW7" s="626"/>
      <c r="AX7" s="626"/>
      <c r="AY7" s="626"/>
      <c r="AZ7" s="626"/>
      <c r="BA7" s="626"/>
      <c r="BB7" s="626"/>
      <c r="BC7" s="626"/>
      <c r="BD7" s="626"/>
      <c r="BE7" s="626"/>
      <c r="BF7" s="627"/>
      <c r="BG7" s="628">
        <v>
2524618</v>
      </c>
      <c r="BH7" s="629"/>
      <c r="BI7" s="629"/>
      <c r="BJ7" s="629"/>
      <c r="BK7" s="629"/>
      <c r="BL7" s="629"/>
      <c r="BM7" s="629"/>
      <c r="BN7" s="630"/>
      <c r="BO7" s="655">
        <v>
41.8</v>
      </c>
      <c r="BP7" s="655"/>
      <c r="BQ7" s="655"/>
      <c r="BR7" s="655"/>
      <c r="BS7" s="656">
        <v>
127897</v>
      </c>
      <c r="BT7" s="656"/>
      <c r="BU7" s="656"/>
      <c r="BV7" s="656"/>
      <c r="BW7" s="656"/>
      <c r="BX7" s="656"/>
      <c r="BY7" s="656"/>
      <c r="BZ7" s="656"/>
      <c r="CA7" s="656"/>
      <c r="CB7" s="714"/>
      <c r="CD7" s="665" t="s">
        <v>
237</v>
      </c>
      <c r="CE7" s="666"/>
      <c r="CF7" s="666"/>
      <c r="CG7" s="666"/>
      <c r="CH7" s="666"/>
      <c r="CI7" s="666"/>
      <c r="CJ7" s="666"/>
      <c r="CK7" s="666"/>
      <c r="CL7" s="666"/>
      <c r="CM7" s="666"/>
      <c r="CN7" s="666"/>
      <c r="CO7" s="666"/>
      <c r="CP7" s="666"/>
      <c r="CQ7" s="667"/>
      <c r="CR7" s="628">
        <v>
2770387</v>
      </c>
      <c r="CS7" s="629"/>
      <c r="CT7" s="629"/>
      <c r="CU7" s="629"/>
      <c r="CV7" s="629"/>
      <c r="CW7" s="629"/>
      <c r="CX7" s="629"/>
      <c r="CY7" s="630"/>
      <c r="CZ7" s="655">
        <v>
12.2</v>
      </c>
      <c r="DA7" s="655"/>
      <c r="DB7" s="655"/>
      <c r="DC7" s="655"/>
      <c r="DD7" s="634">
        <v>
167469</v>
      </c>
      <c r="DE7" s="629"/>
      <c r="DF7" s="629"/>
      <c r="DG7" s="629"/>
      <c r="DH7" s="629"/>
      <c r="DI7" s="629"/>
      <c r="DJ7" s="629"/>
      <c r="DK7" s="629"/>
      <c r="DL7" s="629"/>
      <c r="DM7" s="629"/>
      <c r="DN7" s="629"/>
      <c r="DO7" s="629"/>
      <c r="DP7" s="630"/>
      <c r="DQ7" s="634">
        <v>
2410830</v>
      </c>
      <c r="DR7" s="629"/>
      <c r="DS7" s="629"/>
      <c r="DT7" s="629"/>
      <c r="DU7" s="629"/>
      <c r="DV7" s="629"/>
      <c r="DW7" s="629"/>
      <c r="DX7" s="629"/>
      <c r="DY7" s="629"/>
      <c r="DZ7" s="629"/>
      <c r="EA7" s="629"/>
      <c r="EB7" s="629"/>
      <c r="EC7" s="673"/>
    </row>
    <row r="8" spans="2:143" ht="11.25" customHeight="1" x14ac:dyDescent="0.15">
      <c r="B8" s="625" t="s">
        <v>
238</v>
      </c>
      <c r="C8" s="626"/>
      <c r="D8" s="626"/>
      <c r="E8" s="626"/>
      <c r="F8" s="626"/>
      <c r="G8" s="626"/>
      <c r="H8" s="626"/>
      <c r="I8" s="626"/>
      <c r="J8" s="626"/>
      <c r="K8" s="626"/>
      <c r="L8" s="626"/>
      <c r="M8" s="626"/>
      <c r="N8" s="626"/>
      <c r="O8" s="626"/>
      <c r="P8" s="626"/>
      <c r="Q8" s="627"/>
      <c r="R8" s="628">
        <v>
29552</v>
      </c>
      <c r="S8" s="629"/>
      <c r="T8" s="629"/>
      <c r="U8" s="629"/>
      <c r="V8" s="629"/>
      <c r="W8" s="629"/>
      <c r="X8" s="629"/>
      <c r="Y8" s="630"/>
      <c r="Z8" s="655">
        <v>
0.1</v>
      </c>
      <c r="AA8" s="655"/>
      <c r="AB8" s="655"/>
      <c r="AC8" s="655"/>
      <c r="AD8" s="656">
        <v>
29552</v>
      </c>
      <c r="AE8" s="656"/>
      <c r="AF8" s="656"/>
      <c r="AG8" s="656"/>
      <c r="AH8" s="656"/>
      <c r="AI8" s="656"/>
      <c r="AJ8" s="656"/>
      <c r="AK8" s="656"/>
      <c r="AL8" s="631">
        <v>
0.3</v>
      </c>
      <c r="AM8" s="632"/>
      <c r="AN8" s="632"/>
      <c r="AO8" s="657"/>
      <c r="AP8" s="625" t="s">
        <v>
239</v>
      </c>
      <c r="AQ8" s="626"/>
      <c r="AR8" s="626"/>
      <c r="AS8" s="626"/>
      <c r="AT8" s="626"/>
      <c r="AU8" s="626"/>
      <c r="AV8" s="626"/>
      <c r="AW8" s="626"/>
      <c r="AX8" s="626"/>
      <c r="AY8" s="626"/>
      <c r="AZ8" s="626"/>
      <c r="BA8" s="626"/>
      <c r="BB8" s="626"/>
      <c r="BC8" s="626"/>
      <c r="BD8" s="626"/>
      <c r="BE8" s="626"/>
      <c r="BF8" s="627"/>
      <c r="BG8" s="628">
        <v>
75784</v>
      </c>
      <c r="BH8" s="629"/>
      <c r="BI8" s="629"/>
      <c r="BJ8" s="629"/>
      <c r="BK8" s="629"/>
      <c r="BL8" s="629"/>
      <c r="BM8" s="629"/>
      <c r="BN8" s="630"/>
      <c r="BO8" s="655">
        <v>
1.3</v>
      </c>
      <c r="BP8" s="655"/>
      <c r="BQ8" s="655"/>
      <c r="BR8" s="655"/>
      <c r="BS8" s="656" t="s">
        <v>
127</v>
      </c>
      <c r="BT8" s="656"/>
      <c r="BU8" s="656"/>
      <c r="BV8" s="656"/>
      <c r="BW8" s="656"/>
      <c r="BX8" s="656"/>
      <c r="BY8" s="656"/>
      <c r="BZ8" s="656"/>
      <c r="CA8" s="656"/>
      <c r="CB8" s="714"/>
      <c r="CD8" s="665" t="s">
        <v>
240</v>
      </c>
      <c r="CE8" s="666"/>
      <c r="CF8" s="666"/>
      <c r="CG8" s="666"/>
      <c r="CH8" s="666"/>
      <c r="CI8" s="666"/>
      <c r="CJ8" s="666"/>
      <c r="CK8" s="666"/>
      <c r="CL8" s="666"/>
      <c r="CM8" s="666"/>
      <c r="CN8" s="666"/>
      <c r="CO8" s="666"/>
      <c r="CP8" s="666"/>
      <c r="CQ8" s="667"/>
      <c r="CR8" s="628">
        <v>
7455301</v>
      </c>
      <c r="CS8" s="629"/>
      <c r="CT8" s="629"/>
      <c r="CU8" s="629"/>
      <c r="CV8" s="629"/>
      <c r="CW8" s="629"/>
      <c r="CX8" s="629"/>
      <c r="CY8" s="630"/>
      <c r="CZ8" s="655">
        <v>
32.799999999999997</v>
      </c>
      <c r="DA8" s="655"/>
      <c r="DB8" s="655"/>
      <c r="DC8" s="655"/>
      <c r="DD8" s="634">
        <v>
1162</v>
      </c>
      <c r="DE8" s="629"/>
      <c r="DF8" s="629"/>
      <c r="DG8" s="629"/>
      <c r="DH8" s="629"/>
      <c r="DI8" s="629"/>
      <c r="DJ8" s="629"/>
      <c r="DK8" s="629"/>
      <c r="DL8" s="629"/>
      <c r="DM8" s="629"/>
      <c r="DN8" s="629"/>
      <c r="DO8" s="629"/>
      <c r="DP8" s="630"/>
      <c r="DQ8" s="634">
        <v>
3174324</v>
      </c>
      <c r="DR8" s="629"/>
      <c r="DS8" s="629"/>
      <c r="DT8" s="629"/>
      <c r="DU8" s="629"/>
      <c r="DV8" s="629"/>
      <c r="DW8" s="629"/>
      <c r="DX8" s="629"/>
      <c r="DY8" s="629"/>
      <c r="DZ8" s="629"/>
      <c r="EA8" s="629"/>
      <c r="EB8" s="629"/>
      <c r="EC8" s="673"/>
    </row>
    <row r="9" spans="2:143" ht="11.25" customHeight="1" x14ac:dyDescent="0.15">
      <c r="B9" s="625" t="s">
        <v>
241</v>
      </c>
      <c r="C9" s="626"/>
      <c r="D9" s="626"/>
      <c r="E9" s="626"/>
      <c r="F9" s="626"/>
      <c r="G9" s="626"/>
      <c r="H9" s="626"/>
      <c r="I9" s="626"/>
      <c r="J9" s="626"/>
      <c r="K9" s="626"/>
      <c r="L9" s="626"/>
      <c r="M9" s="626"/>
      <c r="N9" s="626"/>
      <c r="O9" s="626"/>
      <c r="P9" s="626"/>
      <c r="Q9" s="627"/>
      <c r="R9" s="628">
        <v>
35210</v>
      </c>
      <c r="S9" s="629"/>
      <c r="T9" s="629"/>
      <c r="U9" s="629"/>
      <c r="V9" s="629"/>
      <c r="W9" s="629"/>
      <c r="X9" s="629"/>
      <c r="Y9" s="630"/>
      <c r="Z9" s="655">
        <v>
0.1</v>
      </c>
      <c r="AA9" s="655"/>
      <c r="AB9" s="655"/>
      <c r="AC9" s="655"/>
      <c r="AD9" s="656">
        <v>
35210</v>
      </c>
      <c r="AE9" s="656"/>
      <c r="AF9" s="656"/>
      <c r="AG9" s="656"/>
      <c r="AH9" s="656"/>
      <c r="AI9" s="656"/>
      <c r="AJ9" s="656"/>
      <c r="AK9" s="656"/>
      <c r="AL9" s="631">
        <v>
0.3</v>
      </c>
      <c r="AM9" s="632"/>
      <c r="AN9" s="632"/>
      <c r="AO9" s="657"/>
      <c r="AP9" s="625" t="s">
        <v>
242</v>
      </c>
      <c r="AQ9" s="626"/>
      <c r="AR9" s="626"/>
      <c r="AS9" s="626"/>
      <c r="AT9" s="626"/>
      <c r="AU9" s="626"/>
      <c r="AV9" s="626"/>
      <c r="AW9" s="626"/>
      <c r="AX9" s="626"/>
      <c r="AY9" s="626"/>
      <c r="AZ9" s="626"/>
      <c r="BA9" s="626"/>
      <c r="BB9" s="626"/>
      <c r="BC9" s="626"/>
      <c r="BD9" s="626"/>
      <c r="BE9" s="626"/>
      <c r="BF9" s="627"/>
      <c r="BG9" s="628">
        <v>
1895113</v>
      </c>
      <c r="BH9" s="629"/>
      <c r="BI9" s="629"/>
      <c r="BJ9" s="629"/>
      <c r="BK9" s="629"/>
      <c r="BL9" s="629"/>
      <c r="BM9" s="629"/>
      <c r="BN9" s="630"/>
      <c r="BO9" s="655">
        <v>
31.4</v>
      </c>
      <c r="BP9" s="655"/>
      <c r="BQ9" s="655"/>
      <c r="BR9" s="655"/>
      <c r="BS9" s="656" t="s">
        <v>
127</v>
      </c>
      <c r="BT9" s="656"/>
      <c r="BU9" s="656"/>
      <c r="BV9" s="656"/>
      <c r="BW9" s="656"/>
      <c r="BX9" s="656"/>
      <c r="BY9" s="656"/>
      <c r="BZ9" s="656"/>
      <c r="CA9" s="656"/>
      <c r="CB9" s="714"/>
      <c r="CD9" s="665" t="s">
        <v>
243</v>
      </c>
      <c r="CE9" s="666"/>
      <c r="CF9" s="666"/>
      <c r="CG9" s="666"/>
      <c r="CH9" s="666"/>
      <c r="CI9" s="666"/>
      <c r="CJ9" s="666"/>
      <c r="CK9" s="666"/>
      <c r="CL9" s="666"/>
      <c r="CM9" s="666"/>
      <c r="CN9" s="666"/>
      <c r="CO9" s="666"/>
      <c r="CP9" s="666"/>
      <c r="CQ9" s="667"/>
      <c r="CR9" s="628">
        <v>
2388452</v>
      </c>
      <c r="CS9" s="629"/>
      <c r="CT9" s="629"/>
      <c r="CU9" s="629"/>
      <c r="CV9" s="629"/>
      <c r="CW9" s="629"/>
      <c r="CX9" s="629"/>
      <c r="CY9" s="630"/>
      <c r="CZ9" s="655">
        <v>
10.5</v>
      </c>
      <c r="DA9" s="655"/>
      <c r="DB9" s="655"/>
      <c r="DC9" s="655"/>
      <c r="DD9" s="634">
        <v>
216010</v>
      </c>
      <c r="DE9" s="629"/>
      <c r="DF9" s="629"/>
      <c r="DG9" s="629"/>
      <c r="DH9" s="629"/>
      <c r="DI9" s="629"/>
      <c r="DJ9" s="629"/>
      <c r="DK9" s="629"/>
      <c r="DL9" s="629"/>
      <c r="DM9" s="629"/>
      <c r="DN9" s="629"/>
      <c r="DO9" s="629"/>
      <c r="DP9" s="630"/>
      <c r="DQ9" s="634">
        <v>
1785100</v>
      </c>
      <c r="DR9" s="629"/>
      <c r="DS9" s="629"/>
      <c r="DT9" s="629"/>
      <c r="DU9" s="629"/>
      <c r="DV9" s="629"/>
      <c r="DW9" s="629"/>
      <c r="DX9" s="629"/>
      <c r="DY9" s="629"/>
      <c r="DZ9" s="629"/>
      <c r="EA9" s="629"/>
      <c r="EB9" s="629"/>
      <c r="EC9" s="673"/>
    </row>
    <row r="10" spans="2:143" ht="11.25" customHeight="1" x14ac:dyDescent="0.15">
      <c r="B10" s="625" t="s">
        <v>
244</v>
      </c>
      <c r="C10" s="626"/>
      <c r="D10" s="626"/>
      <c r="E10" s="626"/>
      <c r="F10" s="626"/>
      <c r="G10" s="626"/>
      <c r="H10" s="626"/>
      <c r="I10" s="626"/>
      <c r="J10" s="626"/>
      <c r="K10" s="626"/>
      <c r="L10" s="626"/>
      <c r="M10" s="626"/>
      <c r="N10" s="626"/>
      <c r="O10" s="626"/>
      <c r="P10" s="626"/>
      <c r="Q10" s="627"/>
      <c r="R10" s="628" t="s">
        <v>
127</v>
      </c>
      <c r="S10" s="629"/>
      <c r="T10" s="629"/>
      <c r="U10" s="629"/>
      <c r="V10" s="629"/>
      <c r="W10" s="629"/>
      <c r="X10" s="629"/>
      <c r="Y10" s="630"/>
      <c r="Z10" s="655" t="s">
        <v>
127</v>
      </c>
      <c r="AA10" s="655"/>
      <c r="AB10" s="655"/>
      <c r="AC10" s="655"/>
      <c r="AD10" s="656" t="s">
        <v>
127</v>
      </c>
      <c r="AE10" s="656"/>
      <c r="AF10" s="656"/>
      <c r="AG10" s="656"/>
      <c r="AH10" s="656"/>
      <c r="AI10" s="656"/>
      <c r="AJ10" s="656"/>
      <c r="AK10" s="656"/>
      <c r="AL10" s="631" t="s">
        <v>
127</v>
      </c>
      <c r="AM10" s="632"/>
      <c r="AN10" s="632"/>
      <c r="AO10" s="657"/>
      <c r="AP10" s="625" t="s">
        <v>
245</v>
      </c>
      <c r="AQ10" s="626"/>
      <c r="AR10" s="626"/>
      <c r="AS10" s="626"/>
      <c r="AT10" s="626"/>
      <c r="AU10" s="626"/>
      <c r="AV10" s="626"/>
      <c r="AW10" s="626"/>
      <c r="AX10" s="626"/>
      <c r="AY10" s="626"/>
      <c r="AZ10" s="626"/>
      <c r="BA10" s="626"/>
      <c r="BB10" s="626"/>
      <c r="BC10" s="626"/>
      <c r="BD10" s="626"/>
      <c r="BE10" s="626"/>
      <c r="BF10" s="627"/>
      <c r="BG10" s="628">
        <v>
111582</v>
      </c>
      <c r="BH10" s="629"/>
      <c r="BI10" s="629"/>
      <c r="BJ10" s="629"/>
      <c r="BK10" s="629"/>
      <c r="BL10" s="629"/>
      <c r="BM10" s="629"/>
      <c r="BN10" s="630"/>
      <c r="BO10" s="655">
        <v>
1.8</v>
      </c>
      <c r="BP10" s="655"/>
      <c r="BQ10" s="655"/>
      <c r="BR10" s="655"/>
      <c r="BS10" s="656" t="s">
        <v>
127</v>
      </c>
      <c r="BT10" s="656"/>
      <c r="BU10" s="656"/>
      <c r="BV10" s="656"/>
      <c r="BW10" s="656"/>
      <c r="BX10" s="656"/>
      <c r="BY10" s="656"/>
      <c r="BZ10" s="656"/>
      <c r="CA10" s="656"/>
      <c r="CB10" s="714"/>
      <c r="CD10" s="665" t="s">
        <v>
246</v>
      </c>
      <c r="CE10" s="666"/>
      <c r="CF10" s="666"/>
      <c r="CG10" s="666"/>
      <c r="CH10" s="666"/>
      <c r="CI10" s="666"/>
      <c r="CJ10" s="666"/>
      <c r="CK10" s="666"/>
      <c r="CL10" s="666"/>
      <c r="CM10" s="666"/>
      <c r="CN10" s="666"/>
      <c r="CO10" s="666"/>
      <c r="CP10" s="666"/>
      <c r="CQ10" s="667"/>
      <c r="CR10" s="628" t="s">
        <v>
127</v>
      </c>
      <c r="CS10" s="629"/>
      <c r="CT10" s="629"/>
      <c r="CU10" s="629"/>
      <c r="CV10" s="629"/>
      <c r="CW10" s="629"/>
      <c r="CX10" s="629"/>
      <c r="CY10" s="630"/>
      <c r="CZ10" s="655" t="s">
        <v>
127</v>
      </c>
      <c r="DA10" s="655"/>
      <c r="DB10" s="655"/>
      <c r="DC10" s="655"/>
      <c r="DD10" s="634" t="s">
        <v>
127</v>
      </c>
      <c r="DE10" s="629"/>
      <c r="DF10" s="629"/>
      <c r="DG10" s="629"/>
      <c r="DH10" s="629"/>
      <c r="DI10" s="629"/>
      <c r="DJ10" s="629"/>
      <c r="DK10" s="629"/>
      <c r="DL10" s="629"/>
      <c r="DM10" s="629"/>
      <c r="DN10" s="629"/>
      <c r="DO10" s="629"/>
      <c r="DP10" s="630"/>
      <c r="DQ10" s="634" t="s">
        <v>
127</v>
      </c>
      <c r="DR10" s="629"/>
      <c r="DS10" s="629"/>
      <c r="DT10" s="629"/>
      <c r="DU10" s="629"/>
      <c r="DV10" s="629"/>
      <c r="DW10" s="629"/>
      <c r="DX10" s="629"/>
      <c r="DY10" s="629"/>
      <c r="DZ10" s="629"/>
      <c r="EA10" s="629"/>
      <c r="EB10" s="629"/>
      <c r="EC10" s="673"/>
    </row>
    <row r="11" spans="2:143" ht="11.25" customHeight="1" x14ac:dyDescent="0.15">
      <c r="B11" s="625" t="s">
        <v>
247</v>
      </c>
      <c r="C11" s="626"/>
      <c r="D11" s="626"/>
      <c r="E11" s="626"/>
      <c r="F11" s="626"/>
      <c r="G11" s="626"/>
      <c r="H11" s="626"/>
      <c r="I11" s="626"/>
      <c r="J11" s="626"/>
      <c r="K11" s="626"/>
      <c r="L11" s="626"/>
      <c r="M11" s="626"/>
      <c r="N11" s="626"/>
      <c r="O11" s="626"/>
      <c r="P11" s="626"/>
      <c r="Q11" s="627"/>
      <c r="R11" s="628">
        <v>
1006880</v>
      </c>
      <c r="S11" s="629"/>
      <c r="T11" s="629"/>
      <c r="U11" s="629"/>
      <c r="V11" s="629"/>
      <c r="W11" s="629"/>
      <c r="X11" s="629"/>
      <c r="Y11" s="630"/>
      <c r="Z11" s="631">
        <v>
4.2</v>
      </c>
      <c r="AA11" s="632"/>
      <c r="AB11" s="632"/>
      <c r="AC11" s="633"/>
      <c r="AD11" s="634">
        <v>
1006880</v>
      </c>
      <c r="AE11" s="629"/>
      <c r="AF11" s="629"/>
      <c r="AG11" s="629"/>
      <c r="AH11" s="629"/>
      <c r="AI11" s="629"/>
      <c r="AJ11" s="629"/>
      <c r="AK11" s="630"/>
      <c r="AL11" s="631">
        <v>
9.6</v>
      </c>
      <c r="AM11" s="632"/>
      <c r="AN11" s="632"/>
      <c r="AO11" s="657"/>
      <c r="AP11" s="625" t="s">
        <v>
248</v>
      </c>
      <c r="AQ11" s="626"/>
      <c r="AR11" s="626"/>
      <c r="AS11" s="626"/>
      <c r="AT11" s="626"/>
      <c r="AU11" s="626"/>
      <c r="AV11" s="626"/>
      <c r="AW11" s="626"/>
      <c r="AX11" s="626"/>
      <c r="AY11" s="626"/>
      <c r="AZ11" s="626"/>
      <c r="BA11" s="626"/>
      <c r="BB11" s="626"/>
      <c r="BC11" s="626"/>
      <c r="BD11" s="626"/>
      <c r="BE11" s="626"/>
      <c r="BF11" s="627"/>
      <c r="BG11" s="628">
        <v>
442139</v>
      </c>
      <c r="BH11" s="629"/>
      <c r="BI11" s="629"/>
      <c r="BJ11" s="629"/>
      <c r="BK11" s="629"/>
      <c r="BL11" s="629"/>
      <c r="BM11" s="629"/>
      <c r="BN11" s="630"/>
      <c r="BO11" s="655">
        <v>
7.3</v>
      </c>
      <c r="BP11" s="655"/>
      <c r="BQ11" s="655"/>
      <c r="BR11" s="655"/>
      <c r="BS11" s="656">
        <v>
127897</v>
      </c>
      <c r="BT11" s="656"/>
      <c r="BU11" s="656"/>
      <c r="BV11" s="656"/>
      <c r="BW11" s="656"/>
      <c r="BX11" s="656"/>
      <c r="BY11" s="656"/>
      <c r="BZ11" s="656"/>
      <c r="CA11" s="656"/>
      <c r="CB11" s="714"/>
      <c r="CD11" s="665" t="s">
        <v>
249</v>
      </c>
      <c r="CE11" s="666"/>
      <c r="CF11" s="666"/>
      <c r="CG11" s="666"/>
      <c r="CH11" s="666"/>
      <c r="CI11" s="666"/>
      <c r="CJ11" s="666"/>
      <c r="CK11" s="666"/>
      <c r="CL11" s="666"/>
      <c r="CM11" s="666"/>
      <c r="CN11" s="666"/>
      <c r="CO11" s="666"/>
      <c r="CP11" s="666"/>
      <c r="CQ11" s="667"/>
      <c r="CR11" s="628">
        <v>
1192461</v>
      </c>
      <c r="CS11" s="629"/>
      <c r="CT11" s="629"/>
      <c r="CU11" s="629"/>
      <c r="CV11" s="629"/>
      <c r="CW11" s="629"/>
      <c r="CX11" s="629"/>
      <c r="CY11" s="630"/>
      <c r="CZ11" s="655">
        <v>
5.3</v>
      </c>
      <c r="DA11" s="655"/>
      <c r="DB11" s="655"/>
      <c r="DC11" s="655"/>
      <c r="DD11" s="634">
        <v>
739433</v>
      </c>
      <c r="DE11" s="629"/>
      <c r="DF11" s="629"/>
      <c r="DG11" s="629"/>
      <c r="DH11" s="629"/>
      <c r="DI11" s="629"/>
      <c r="DJ11" s="629"/>
      <c r="DK11" s="629"/>
      <c r="DL11" s="629"/>
      <c r="DM11" s="629"/>
      <c r="DN11" s="629"/>
      <c r="DO11" s="629"/>
      <c r="DP11" s="630"/>
      <c r="DQ11" s="634">
        <v>
480094</v>
      </c>
      <c r="DR11" s="629"/>
      <c r="DS11" s="629"/>
      <c r="DT11" s="629"/>
      <c r="DU11" s="629"/>
      <c r="DV11" s="629"/>
      <c r="DW11" s="629"/>
      <c r="DX11" s="629"/>
      <c r="DY11" s="629"/>
      <c r="DZ11" s="629"/>
      <c r="EA11" s="629"/>
      <c r="EB11" s="629"/>
      <c r="EC11" s="673"/>
    </row>
    <row r="12" spans="2:143" ht="11.25" customHeight="1" x14ac:dyDescent="0.15">
      <c r="B12" s="625" t="s">
        <v>
250</v>
      </c>
      <c r="C12" s="626"/>
      <c r="D12" s="626"/>
      <c r="E12" s="626"/>
      <c r="F12" s="626"/>
      <c r="G12" s="626"/>
      <c r="H12" s="626"/>
      <c r="I12" s="626"/>
      <c r="J12" s="626"/>
      <c r="K12" s="626"/>
      <c r="L12" s="626"/>
      <c r="M12" s="626"/>
      <c r="N12" s="626"/>
      <c r="O12" s="626"/>
      <c r="P12" s="626"/>
      <c r="Q12" s="627"/>
      <c r="R12" s="628">
        <v>
6573</v>
      </c>
      <c r="S12" s="629"/>
      <c r="T12" s="629"/>
      <c r="U12" s="629"/>
      <c r="V12" s="629"/>
      <c r="W12" s="629"/>
      <c r="X12" s="629"/>
      <c r="Y12" s="630"/>
      <c r="Z12" s="655">
        <v>
0</v>
      </c>
      <c r="AA12" s="655"/>
      <c r="AB12" s="655"/>
      <c r="AC12" s="655"/>
      <c r="AD12" s="656">
        <v>
6573</v>
      </c>
      <c r="AE12" s="656"/>
      <c r="AF12" s="656"/>
      <c r="AG12" s="656"/>
      <c r="AH12" s="656"/>
      <c r="AI12" s="656"/>
      <c r="AJ12" s="656"/>
      <c r="AK12" s="656"/>
      <c r="AL12" s="631">
        <v>
0.1</v>
      </c>
      <c r="AM12" s="632"/>
      <c r="AN12" s="632"/>
      <c r="AO12" s="657"/>
      <c r="AP12" s="625" t="s">
        <v>
251</v>
      </c>
      <c r="AQ12" s="626"/>
      <c r="AR12" s="626"/>
      <c r="AS12" s="626"/>
      <c r="AT12" s="626"/>
      <c r="AU12" s="626"/>
      <c r="AV12" s="626"/>
      <c r="AW12" s="626"/>
      <c r="AX12" s="626"/>
      <c r="AY12" s="626"/>
      <c r="AZ12" s="626"/>
      <c r="BA12" s="626"/>
      <c r="BB12" s="626"/>
      <c r="BC12" s="626"/>
      <c r="BD12" s="626"/>
      <c r="BE12" s="626"/>
      <c r="BF12" s="627"/>
      <c r="BG12" s="628">
        <v>
2839040</v>
      </c>
      <c r="BH12" s="629"/>
      <c r="BI12" s="629"/>
      <c r="BJ12" s="629"/>
      <c r="BK12" s="629"/>
      <c r="BL12" s="629"/>
      <c r="BM12" s="629"/>
      <c r="BN12" s="630"/>
      <c r="BO12" s="655">
        <v>
47</v>
      </c>
      <c r="BP12" s="655"/>
      <c r="BQ12" s="655"/>
      <c r="BR12" s="655"/>
      <c r="BS12" s="656" t="s">
        <v>
127</v>
      </c>
      <c r="BT12" s="656"/>
      <c r="BU12" s="656"/>
      <c r="BV12" s="656"/>
      <c r="BW12" s="656"/>
      <c r="BX12" s="656"/>
      <c r="BY12" s="656"/>
      <c r="BZ12" s="656"/>
      <c r="CA12" s="656"/>
      <c r="CB12" s="714"/>
      <c r="CD12" s="665" t="s">
        <v>
252</v>
      </c>
      <c r="CE12" s="666"/>
      <c r="CF12" s="666"/>
      <c r="CG12" s="666"/>
      <c r="CH12" s="666"/>
      <c r="CI12" s="666"/>
      <c r="CJ12" s="666"/>
      <c r="CK12" s="666"/>
      <c r="CL12" s="666"/>
      <c r="CM12" s="666"/>
      <c r="CN12" s="666"/>
      <c r="CO12" s="666"/>
      <c r="CP12" s="666"/>
      <c r="CQ12" s="667"/>
      <c r="CR12" s="628">
        <v>
318141</v>
      </c>
      <c r="CS12" s="629"/>
      <c r="CT12" s="629"/>
      <c r="CU12" s="629"/>
      <c r="CV12" s="629"/>
      <c r="CW12" s="629"/>
      <c r="CX12" s="629"/>
      <c r="CY12" s="630"/>
      <c r="CZ12" s="655">
        <v>
1.4</v>
      </c>
      <c r="DA12" s="655"/>
      <c r="DB12" s="655"/>
      <c r="DC12" s="655"/>
      <c r="DD12" s="634">
        <v>
18087</v>
      </c>
      <c r="DE12" s="629"/>
      <c r="DF12" s="629"/>
      <c r="DG12" s="629"/>
      <c r="DH12" s="629"/>
      <c r="DI12" s="629"/>
      <c r="DJ12" s="629"/>
      <c r="DK12" s="629"/>
      <c r="DL12" s="629"/>
      <c r="DM12" s="629"/>
      <c r="DN12" s="629"/>
      <c r="DO12" s="629"/>
      <c r="DP12" s="630"/>
      <c r="DQ12" s="634">
        <v>
294687</v>
      </c>
      <c r="DR12" s="629"/>
      <c r="DS12" s="629"/>
      <c r="DT12" s="629"/>
      <c r="DU12" s="629"/>
      <c r="DV12" s="629"/>
      <c r="DW12" s="629"/>
      <c r="DX12" s="629"/>
      <c r="DY12" s="629"/>
      <c r="DZ12" s="629"/>
      <c r="EA12" s="629"/>
      <c r="EB12" s="629"/>
      <c r="EC12" s="673"/>
    </row>
    <row r="13" spans="2:143" ht="11.25" customHeight="1" x14ac:dyDescent="0.15">
      <c r="B13" s="625" t="s">
        <v>
253</v>
      </c>
      <c r="C13" s="626"/>
      <c r="D13" s="626"/>
      <c r="E13" s="626"/>
      <c r="F13" s="626"/>
      <c r="G13" s="626"/>
      <c r="H13" s="626"/>
      <c r="I13" s="626"/>
      <c r="J13" s="626"/>
      <c r="K13" s="626"/>
      <c r="L13" s="626"/>
      <c r="M13" s="626"/>
      <c r="N13" s="626"/>
      <c r="O13" s="626"/>
      <c r="P13" s="626"/>
      <c r="Q13" s="627"/>
      <c r="R13" s="628" t="s">
        <v>
127</v>
      </c>
      <c r="S13" s="629"/>
      <c r="T13" s="629"/>
      <c r="U13" s="629"/>
      <c r="V13" s="629"/>
      <c r="W13" s="629"/>
      <c r="X13" s="629"/>
      <c r="Y13" s="630"/>
      <c r="Z13" s="655" t="s">
        <v>
127</v>
      </c>
      <c r="AA13" s="655"/>
      <c r="AB13" s="655"/>
      <c r="AC13" s="655"/>
      <c r="AD13" s="656" t="s">
        <v>
127</v>
      </c>
      <c r="AE13" s="656"/>
      <c r="AF13" s="656"/>
      <c r="AG13" s="656"/>
      <c r="AH13" s="656"/>
      <c r="AI13" s="656"/>
      <c r="AJ13" s="656"/>
      <c r="AK13" s="656"/>
      <c r="AL13" s="631" t="s">
        <v>
127</v>
      </c>
      <c r="AM13" s="632"/>
      <c r="AN13" s="632"/>
      <c r="AO13" s="657"/>
      <c r="AP13" s="625" t="s">
        <v>
254</v>
      </c>
      <c r="AQ13" s="626"/>
      <c r="AR13" s="626"/>
      <c r="AS13" s="626"/>
      <c r="AT13" s="626"/>
      <c r="AU13" s="626"/>
      <c r="AV13" s="626"/>
      <c r="AW13" s="626"/>
      <c r="AX13" s="626"/>
      <c r="AY13" s="626"/>
      <c r="AZ13" s="626"/>
      <c r="BA13" s="626"/>
      <c r="BB13" s="626"/>
      <c r="BC13" s="626"/>
      <c r="BD13" s="626"/>
      <c r="BE13" s="626"/>
      <c r="BF13" s="627"/>
      <c r="BG13" s="628">
        <v>
2822823</v>
      </c>
      <c r="BH13" s="629"/>
      <c r="BI13" s="629"/>
      <c r="BJ13" s="629"/>
      <c r="BK13" s="629"/>
      <c r="BL13" s="629"/>
      <c r="BM13" s="629"/>
      <c r="BN13" s="630"/>
      <c r="BO13" s="655">
        <v>
46.8</v>
      </c>
      <c r="BP13" s="655"/>
      <c r="BQ13" s="655"/>
      <c r="BR13" s="655"/>
      <c r="BS13" s="656" t="s">
        <v>
127</v>
      </c>
      <c r="BT13" s="656"/>
      <c r="BU13" s="656"/>
      <c r="BV13" s="656"/>
      <c r="BW13" s="656"/>
      <c r="BX13" s="656"/>
      <c r="BY13" s="656"/>
      <c r="BZ13" s="656"/>
      <c r="CA13" s="656"/>
      <c r="CB13" s="714"/>
      <c r="CD13" s="665" t="s">
        <v>
255</v>
      </c>
      <c r="CE13" s="666"/>
      <c r="CF13" s="666"/>
      <c r="CG13" s="666"/>
      <c r="CH13" s="666"/>
      <c r="CI13" s="666"/>
      <c r="CJ13" s="666"/>
      <c r="CK13" s="666"/>
      <c r="CL13" s="666"/>
      <c r="CM13" s="666"/>
      <c r="CN13" s="666"/>
      <c r="CO13" s="666"/>
      <c r="CP13" s="666"/>
      <c r="CQ13" s="667"/>
      <c r="CR13" s="628">
        <v>
2089215</v>
      </c>
      <c r="CS13" s="629"/>
      <c r="CT13" s="629"/>
      <c r="CU13" s="629"/>
      <c r="CV13" s="629"/>
      <c r="CW13" s="629"/>
      <c r="CX13" s="629"/>
      <c r="CY13" s="630"/>
      <c r="CZ13" s="655">
        <v>
9.1999999999999993</v>
      </c>
      <c r="DA13" s="655"/>
      <c r="DB13" s="655"/>
      <c r="DC13" s="655"/>
      <c r="DD13" s="634">
        <v>
1327240</v>
      </c>
      <c r="DE13" s="629"/>
      <c r="DF13" s="629"/>
      <c r="DG13" s="629"/>
      <c r="DH13" s="629"/>
      <c r="DI13" s="629"/>
      <c r="DJ13" s="629"/>
      <c r="DK13" s="629"/>
      <c r="DL13" s="629"/>
      <c r="DM13" s="629"/>
      <c r="DN13" s="629"/>
      <c r="DO13" s="629"/>
      <c r="DP13" s="630"/>
      <c r="DQ13" s="634">
        <v>
835769</v>
      </c>
      <c r="DR13" s="629"/>
      <c r="DS13" s="629"/>
      <c r="DT13" s="629"/>
      <c r="DU13" s="629"/>
      <c r="DV13" s="629"/>
      <c r="DW13" s="629"/>
      <c r="DX13" s="629"/>
      <c r="DY13" s="629"/>
      <c r="DZ13" s="629"/>
      <c r="EA13" s="629"/>
      <c r="EB13" s="629"/>
      <c r="EC13" s="673"/>
    </row>
    <row r="14" spans="2:143" ht="11.25" customHeight="1" x14ac:dyDescent="0.15">
      <c r="B14" s="625" t="s">
        <v>
256</v>
      </c>
      <c r="C14" s="626"/>
      <c r="D14" s="626"/>
      <c r="E14" s="626"/>
      <c r="F14" s="626"/>
      <c r="G14" s="626"/>
      <c r="H14" s="626"/>
      <c r="I14" s="626"/>
      <c r="J14" s="626"/>
      <c r="K14" s="626"/>
      <c r="L14" s="626"/>
      <c r="M14" s="626"/>
      <c r="N14" s="626"/>
      <c r="O14" s="626"/>
      <c r="P14" s="626"/>
      <c r="Q14" s="627"/>
      <c r="R14" s="628" t="s">
        <v>
127</v>
      </c>
      <c r="S14" s="629"/>
      <c r="T14" s="629"/>
      <c r="U14" s="629"/>
      <c r="V14" s="629"/>
      <c r="W14" s="629"/>
      <c r="X14" s="629"/>
      <c r="Y14" s="630"/>
      <c r="Z14" s="655" t="s">
        <v>
127</v>
      </c>
      <c r="AA14" s="655"/>
      <c r="AB14" s="655"/>
      <c r="AC14" s="655"/>
      <c r="AD14" s="656" t="s">
        <v>
127</v>
      </c>
      <c r="AE14" s="656"/>
      <c r="AF14" s="656"/>
      <c r="AG14" s="656"/>
      <c r="AH14" s="656"/>
      <c r="AI14" s="656"/>
      <c r="AJ14" s="656"/>
      <c r="AK14" s="656"/>
      <c r="AL14" s="631" t="s">
        <v>
127</v>
      </c>
      <c r="AM14" s="632"/>
      <c r="AN14" s="632"/>
      <c r="AO14" s="657"/>
      <c r="AP14" s="625" t="s">
        <v>
257</v>
      </c>
      <c r="AQ14" s="626"/>
      <c r="AR14" s="626"/>
      <c r="AS14" s="626"/>
      <c r="AT14" s="626"/>
      <c r="AU14" s="626"/>
      <c r="AV14" s="626"/>
      <c r="AW14" s="626"/>
      <c r="AX14" s="626"/>
      <c r="AY14" s="626"/>
      <c r="AZ14" s="626"/>
      <c r="BA14" s="626"/>
      <c r="BB14" s="626"/>
      <c r="BC14" s="626"/>
      <c r="BD14" s="626"/>
      <c r="BE14" s="626"/>
      <c r="BF14" s="627"/>
      <c r="BG14" s="628">
        <v>
141623</v>
      </c>
      <c r="BH14" s="629"/>
      <c r="BI14" s="629"/>
      <c r="BJ14" s="629"/>
      <c r="BK14" s="629"/>
      <c r="BL14" s="629"/>
      <c r="BM14" s="629"/>
      <c r="BN14" s="630"/>
      <c r="BO14" s="655">
        <v>
2.2999999999999998</v>
      </c>
      <c r="BP14" s="655"/>
      <c r="BQ14" s="655"/>
      <c r="BR14" s="655"/>
      <c r="BS14" s="656" t="s">
        <v>
127</v>
      </c>
      <c r="BT14" s="656"/>
      <c r="BU14" s="656"/>
      <c r="BV14" s="656"/>
      <c r="BW14" s="656"/>
      <c r="BX14" s="656"/>
      <c r="BY14" s="656"/>
      <c r="BZ14" s="656"/>
      <c r="CA14" s="656"/>
      <c r="CB14" s="714"/>
      <c r="CD14" s="665" t="s">
        <v>
258</v>
      </c>
      <c r="CE14" s="666"/>
      <c r="CF14" s="666"/>
      <c r="CG14" s="666"/>
      <c r="CH14" s="666"/>
      <c r="CI14" s="666"/>
      <c r="CJ14" s="666"/>
      <c r="CK14" s="666"/>
      <c r="CL14" s="666"/>
      <c r="CM14" s="666"/>
      <c r="CN14" s="666"/>
      <c r="CO14" s="666"/>
      <c r="CP14" s="666"/>
      <c r="CQ14" s="667"/>
      <c r="CR14" s="628">
        <v>
876044</v>
      </c>
      <c r="CS14" s="629"/>
      <c r="CT14" s="629"/>
      <c r="CU14" s="629"/>
      <c r="CV14" s="629"/>
      <c r="CW14" s="629"/>
      <c r="CX14" s="629"/>
      <c r="CY14" s="630"/>
      <c r="CZ14" s="655">
        <v>
3.9</v>
      </c>
      <c r="DA14" s="655"/>
      <c r="DB14" s="655"/>
      <c r="DC14" s="655"/>
      <c r="DD14" s="634">
        <v>
142205</v>
      </c>
      <c r="DE14" s="629"/>
      <c r="DF14" s="629"/>
      <c r="DG14" s="629"/>
      <c r="DH14" s="629"/>
      <c r="DI14" s="629"/>
      <c r="DJ14" s="629"/>
      <c r="DK14" s="629"/>
      <c r="DL14" s="629"/>
      <c r="DM14" s="629"/>
      <c r="DN14" s="629"/>
      <c r="DO14" s="629"/>
      <c r="DP14" s="630"/>
      <c r="DQ14" s="634">
        <v>
711426</v>
      </c>
      <c r="DR14" s="629"/>
      <c r="DS14" s="629"/>
      <c r="DT14" s="629"/>
      <c r="DU14" s="629"/>
      <c r="DV14" s="629"/>
      <c r="DW14" s="629"/>
      <c r="DX14" s="629"/>
      <c r="DY14" s="629"/>
      <c r="DZ14" s="629"/>
      <c r="EA14" s="629"/>
      <c r="EB14" s="629"/>
      <c r="EC14" s="673"/>
    </row>
    <row r="15" spans="2:143" ht="11.25" customHeight="1" x14ac:dyDescent="0.15">
      <c r="B15" s="625" t="s">
        <v>
259</v>
      </c>
      <c r="C15" s="626"/>
      <c r="D15" s="626"/>
      <c r="E15" s="626"/>
      <c r="F15" s="626"/>
      <c r="G15" s="626"/>
      <c r="H15" s="626"/>
      <c r="I15" s="626"/>
      <c r="J15" s="626"/>
      <c r="K15" s="626"/>
      <c r="L15" s="626"/>
      <c r="M15" s="626"/>
      <c r="N15" s="626"/>
      <c r="O15" s="626"/>
      <c r="P15" s="626"/>
      <c r="Q15" s="627"/>
      <c r="R15" s="628" t="s">
        <v>
127</v>
      </c>
      <c r="S15" s="629"/>
      <c r="T15" s="629"/>
      <c r="U15" s="629"/>
      <c r="V15" s="629"/>
      <c r="W15" s="629"/>
      <c r="X15" s="629"/>
      <c r="Y15" s="630"/>
      <c r="Z15" s="655" t="s">
        <v>
127</v>
      </c>
      <c r="AA15" s="655"/>
      <c r="AB15" s="655"/>
      <c r="AC15" s="655"/>
      <c r="AD15" s="656" t="s">
        <v>
127</v>
      </c>
      <c r="AE15" s="656"/>
      <c r="AF15" s="656"/>
      <c r="AG15" s="656"/>
      <c r="AH15" s="656"/>
      <c r="AI15" s="656"/>
      <c r="AJ15" s="656"/>
      <c r="AK15" s="656"/>
      <c r="AL15" s="631" t="s">
        <v>
127</v>
      </c>
      <c r="AM15" s="632"/>
      <c r="AN15" s="632"/>
      <c r="AO15" s="657"/>
      <c r="AP15" s="625" t="s">
        <v>
260</v>
      </c>
      <c r="AQ15" s="626"/>
      <c r="AR15" s="626"/>
      <c r="AS15" s="626"/>
      <c r="AT15" s="626"/>
      <c r="AU15" s="626"/>
      <c r="AV15" s="626"/>
      <c r="AW15" s="626"/>
      <c r="AX15" s="626"/>
      <c r="AY15" s="626"/>
      <c r="AZ15" s="626"/>
      <c r="BA15" s="626"/>
      <c r="BB15" s="626"/>
      <c r="BC15" s="626"/>
      <c r="BD15" s="626"/>
      <c r="BE15" s="626"/>
      <c r="BF15" s="627"/>
      <c r="BG15" s="628">
        <v>
353447</v>
      </c>
      <c r="BH15" s="629"/>
      <c r="BI15" s="629"/>
      <c r="BJ15" s="629"/>
      <c r="BK15" s="629"/>
      <c r="BL15" s="629"/>
      <c r="BM15" s="629"/>
      <c r="BN15" s="630"/>
      <c r="BO15" s="655">
        <v>
5.9</v>
      </c>
      <c r="BP15" s="655"/>
      <c r="BQ15" s="655"/>
      <c r="BR15" s="655"/>
      <c r="BS15" s="656" t="s">
        <v>
127</v>
      </c>
      <c r="BT15" s="656"/>
      <c r="BU15" s="656"/>
      <c r="BV15" s="656"/>
      <c r="BW15" s="656"/>
      <c r="BX15" s="656"/>
      <c r="BY15" s="656"/>
      <c r="BZ15" s="656"/>
      <c r="CA15" s="656"/>
      <c r="CB15" s="714"/>
      <c r="CD15" s="665" t="s">
        <v>
261</v>
      </c>
      <c r="CE15" s="666"/>
      <c r="CF15" s="666"/>
      <c r="CG15" s="666"/>
      <c r="CH15" s="666"/>
      <c r="CI15" s="666"/>
      <c r="CJ15" s="666"/>
      <c r="CK15" s="666"/>
      <c r="CL15" s="666"/>
      <c r="CM15" s="666"/>
      <c r="CN15" s="666"/>
      <c r="CO15" s="666"/>
      <c r="CP15" s="666"/>
      <c r="CQ15" s="667"/>
      <c r="CR15" s="628">
        <v>
3250794</v>
      </c>
      <c r="CS15" s="629"/>
      <c r="CT15" s="629"/>
      <c r="CU15" s="629"/>
      <c r="CV15" s="629"/>
      <c r="CW15" s="629"/>
      <c r="CX15" s="629"/>
      <c r="CY15" s="630"/>
      <c r="CZ15" s="655">
        <v>
14.3</v>
      </c>
      <c r="DA15" s="655"/>
      <c r="DB15" s="655"/>
      <c r="DC15" s="655"/>
      <c r="DD15" s="634">
        <v>
1916673</v>
      </c>
      <c r="DE15" s="629"/>
      <c r="DF15" s="629"/>
      <c r="DG15" s="629"/>
      <c r="DH15" s="629"/>
      <c r="DI15" s="629"/>
      <c r="DJ15" s="629"/>
      <c r="DK15" s="629"/>
      <c r="DL15" s="629"/>
      <c r="DM15" s="629"/>
      <c r="DN15" s="629"/>
      <c r="DO15" s="629"/>
      <c r="DP15" s="630"/>
      <c r="DQ15" s="634">
        <v>
1404006</v>
      </c>
      <c r="DR15" s="629"/>
      <c r="DS15" s="629"/>
      <c r="DT15" s="629"/>
      <c r="DU15" s="629"/>
      <c r="DV15" s="629"/>
      <c r="DW15" s="629"/>
      <c r="DX15" s="629"/>
      <c r="DY15" s="629"/>
      <c r="DZ15" s="629"/>
      <c r="EA15" s="629"/>
      <c r="EB15" s="629"/>
      <c r="EC15" s="673"/>
    </row>
    <row r="16" spans="2:143" ht="11.25" customHeight="1" x14ac:dyDescent="0.15">
      <c r="B16" s="625" t="s">
        <v>
262</v>
      </c>
      <c r="C16" s="626"/>
      <c r="D16" s="626"/>
      <c r="E16" s="626"/>
      <c r="F16" s="626"/>
      <c r="G16" s="626"/>
      <c r="H16" s="626"/>
      <c r="I16" s="626"/>
      <c r="J16" s="626"/>
      <c r="K16" s="626"/>
      <c r="L16" s="626"/>
      <c r="M16" s="626"/>
      <c r="N16" s="626"/>
      <c r="O16" s="626"/>
      <c r="P16" s="626"/>
      <c r="Q16" s="627"/>
      <c r="R16" s="628">
        <v>
16555</v>
      </c>
      <c r="S16" s="629"/>
      <c r="T16" s="629"/>
      <c r="U16" s="629"/>
      <c r="V16" s="629"/>
      <c r="W16" s="629"/>
      <c r="X16" s="629"/>
      <c r="Y16" s="630"/>
      <c r="Z16" s="655">
        <v>
0.1</v>
      </c>
      <c r="AA16" s="655"/>
      <c r="AB16" s="655"/>
      <c r="AC16" s="655"/>
      <c r="AD16" s="656">
        <v>
16555</v>
      </c>
      <c r="AE16" s="656"/>
      <c r="AF16" s="656"/>
      <c r="AG16" s="656"/>
      <c r="AH16" s="656"/>
      <c r="AI16" s="656"/>
      <c r="AJ16" s="656"/>
      <c r="AK16" s="656"/>
      <c r="AL16" s="631">
        <v>
0.2</v>
      </c>
      <c r="AM16" s="632"/>
      <c r="AN16" s="632"/>
      <c r="AO16" s="657"/>
      <c r="AP16" s="625" t="s">
        <v>
263</v>
      </c>
      <c r="AQ16" s="626"/>
      <c r="AR16" s="626"/>
      <c r="AS16" s="626"/>
      <c r="AT16" s="626"/>
      <c r="AU16" s="626"/>
      <c r="AV16" s="626"/>
      <c r="AW16" s="626"/>
      <c r="AX16" s="626"/>
      <c r="AY16" s="626"/>
      <c r="AZ16" s="626"/>
      <c r="BA16" s="626"/>
      <c r="BB16" s="626"/>
      <c r="BC16" s="626"/>
      <c r="BD16" s="626"/>
      <c r="BE16" s="626"/>
      <c r="BF16" s="627"/>
      <c r="BG16" s="628" t="s">
        <v>
127</v>
      </c>
      <c r="BH16" s="629"/>
      <c r="BI16" s="629"/>
      <c r="BJ16" s="629"/>
      <c r="BK16" s="629"/>
      <c r="BL16" s="629"/>
      <c r="BM16" s="629"/>
      <c r="BN16" s="630"/>
      <c r="BO16" s="655" t="s">
        <v>
127</v>
      </c>
      <c r="BP16" s="655"/>
      <c r="BQ16" s="655"/>
      <c r="BR16" s="655"/>
      <c r="BS16" s="656" t="s">
        <v>
127</v>
      </c>
      <c r="BT16" s="656"/>
      <c r="BU16" s="656"/>
      <c r="BV16" s="656"/>
      <c r="BW16" s="656"/>
      <c r="BX16" s="656"/>
      <c r="BY16" s="656"/>
      <c r="BZ16" s="656"/>
      <c r="CA16" s="656"/>
      <c r="CB16" s="714"/>
      <c r="CD16" s="665" t="s">
        <v>
264</v>
      </c>
      <c r="CE16" s="666"/>
      <c r="CF16" s="666"/>
      <c r="CG16" s="666"/>
      <c r="CH16" s="666"/>
      <c r="CI16" s="666"/>
      <c r="CJ16" s="666"/>
      <c r="CK16" s="666"/>
      <c r="CL16" s="666"/>
      <c r="CM16" s="666"/>
      <c r="CN16" s="666"/>
      <c r="CO16" s="666"/>
      <c r="CP16" s="666"/>
      <c r="CQ16" s="667"/>
      <c r="CR16" s="628">
        <v>
1617</v>
      </c>
      <c r="CS16" s="629"/>
      <c r="CT16" s="629"/>
      <c r="CU16" s="629"/>
      <c r="CV16" s="629"/>
      <c r="CW16" s="629"/>
      <c r="CX16" s="629"/>
      <c r="CY16" s="630"/>
      <c r="CZ16" s="655">
        <v>
0</v>
      </c>
      <c r="DA16" s="655"/>
      <c r="DB16" s="655"/>
      <c r="DC16" s="655"/>
      <c r="DD16" s="634" t="s">
        <v>
127</v>
      </c>
      <c r="DE16" s="629"/>
      <c r="DF16" s="629"/>
      <c r="DG16" s="629"/>
      <c r="DH16" s="629"/>
      <c r="DI16" s="629"/>
      <c r="DJ16" s="629"/>
      <c r="DK16" s="629"/>
      <c r="DL16" s="629"/>
      <c r="DM16" s="629"/>
      <c r="DN16" s="629"/>
      <c r="DO16" s="629"/>
      <c r="DP16" s="630"/>
      <c r="DQ16" s="634">
        <v>
1617</v>
      </c>
      <c r="DR16" s="629"/>
      <c r="DS16" s="629"/>
      <c r="DT16" s="629"/>
      <c r="DU16" s="629"/>
      <c r="DV16" s="629"/>
      <c r="DW16" s="629"/>
      <c r="DX16" s="629"/>
      <c r="DY16" s="629"/>
      <c r="DZ16" s="629"/>
      <c r="EA16" s="629"/>
      <c r="EB16" s="629"/>
      <c r="EC16" s="673"/>
    </row>
    <row r="17" spans="2:133" ht="11.25" customHeight="1" x14ac:dyDescent="0.15">
      <c r="B17" s="625" t="s">
        <v>
265</v>
      </c>
      <c r="C17" s="626"/>
      <c r="D17" s="626"/>
      <c r="E17" s="626"/>
      <c r="F17" s="626"/>
      <c r="G17" s="626"/>
      <c r="H17" s="626"/>
      <c r="I17" s="626"/>
      <c r="J17" s="626"/>
      <c r="K17" s="626"/>
      <c r="L17" s="626"/>
      <c r="M17" s="626"/>
      <c r="N17" s="626"/>
      <c r="O17" s="626"/>
      <c r="P17" s="626"/>
      <c r="Q17" s="627"/>
      <c r="R17" s="628">
        <v>
98255</v>
      </c>
      <c r="S17" s="629"/>
      <c r="T17" s="629"/>
      <c r="U17" s="629"/>
      <c r="V17" s="629"/>
      <c r="W17" s="629"/>
      <c r="X17" s="629"/>
      <c r="Y17" s="630"/>
      <c r="Z17" s="655">
        <v>
0.4</v>
      </c>
      <c r="AA17" s="655"/>
      <c r="AB17" s="655"/>
      <c r="AC17" s="655"/>
      <c r="AD17" s="656">
        <v>
98255</v>
      </c>
      <c r="AE17" s="656"/>
      <c r="AF17" s="656"/>
      <c r="AG17" s="656"/>
      <c r="AH17" s="656"/>
      <c r="AI17" s="656"/>
      <c r="AJ17" s="656"/>
      <c r="AK17" s="656"/>
      <c r="AL17" s="631">
        <v>
0.9</v>
      </c>
      <c r="AM17" s="632"/>
      <c r="AN17" s="632"/>
      <c r="AO17" s="657"/>
      <c r="AP17" s="625" t="s">
        <v>
266</v>
      </c>
      <c r="AQ17" s="626"/>
      <c r="AR17" s="626"/>
      <c r="AS17" s="626"/>
      <c r="AT17" s="626"/>
      <c r="AU17" s="626"/>
      <c r="AV17" s="626"/>
      <c r="AW17" s="626"/>
      <c r="AX17" s="626"/>
      <c r="AY17" s="626"/>
      <c r="AZ17" s="626"/>
      <c r="BA17" s="626"/>
      <c r="BB17" s="626"/>
      <c r="BC17" s="626"/>
      <c r="BD17" s="626"/>
      <c r="BE17" s="626"/>
      <c r="BF17" s="627"/>
      <c r="BG17" s="628" t="s">
        <v>
127</v>
      </c>
      <c r="BH17" s="629"/>
      <c r="BI17" s="629"/>
      <c r="BJ17" s="629"/>
      <c r="BK17" s="629"/>
      <c r="BL17" s="629"/>
      <c r="BM17" s="629"/>
      <c r="BN17" s="630"/>
      <c r="BO17" s="655" t="s">
        <v>
127</v>
      </c>
      <c r="BP17" s="655"/>
      <c r="BQ17" s="655"/>
      <c r="BR17" s="655"/>
      <c r="BS17" s="656" t="s">
        <v>
127</v>
      </c>
      <c r="BT17" s="656"/>
      <c r="BU17" s="656"/>
      <c r="BV17" s="656"/>
      <c r="BW17" s="656"/>
      <c r="BX17" s="656"/>
      <c r="BY17" s="656"/>
      <c r="BZ17" s="656"/>
      <c r="CA17" s="656"/>
      <c r="CB17" s="714"/>
      <c r="CD17" s="665" t="s">
        <v>
267</v>
      </c>
      <c r="CE17" s="666"/>
      <c r="CF17" s="666"/>
      <c r="CG17" s="666"/>
      <c r="CH17" s="666"/>
      <c r="CI17" s="666"/>
      <c r="CJ17" s="666"/>
      <c r="CK17" s="666"/>
      <c r="CL17" s="666"/>
      <c r="CM17" s="666"/>
      <c r="CN17" s="666"/>
      <c r="CO17" s="666"/>
      <c r="CP17" s="666"/>
      <c r="CQ17" s="667"/>
      <c r="CR17" s="628">
        <v>
2161301</v>
      </c>
      <c r="CS17" s="629"/>
      <c r="CT17" s="629"/>
      <c r="CU17" s="629"/>
      <c r="CV17" s="629"/>
      <c r="CW17" s="629"/>
      <c r="CX17" s="629"/>
      <c r="CY17" s="630"/>
      <c r="CZ17" s="655">
        <v>
9.5</v>
      </c>
      <c r="DA17" s="655"/>
      <c r="DB17" s="655"/>
      <c r="DC17" s="655"/>
      <c r="DD17" s="634" t="s">
        <v>
127</v>
      </c>
      <c r="DE17" s="629"/>
      <c r="DF17" s="629"/>
      <c r="DG17" s="629"/>
      <c r="DH17" s="629"/>
      <c r="DI17" s="629"/>
      <c r="DJ17" s="629"/>
      <c r="DK17" s="629"/>
      <c r="DL17" s="629"/>
      <c r="DM17" s="629"/>
      <c r="DN17" s="629"/>
      <c r="DO17" s="629"/>
      <c r="DP17" s="630"/>
      <c r="DQ17" s="634">
        <v>
2096379</v>
      </c>
      <c r="DR17" s="629"/>
      <c r="DS17" s="629"/>
      <c r="DT17" s="629"/>
      <c r="DU17" s="629"/>
      <c r="DV17" s="629"/>
      <c r="DW17" s="629"/>
      <c r="DX17" s="629"/>
      <c r="DY17" s="629"/>
      <c r="DZ17" s="629"/>
      <c r="EA17" s="629"/>
      <c r="EB17" s="629"/>
      <c r="EC17" s="673"/>
    </row>
    <row r="18" spans="2:133" ht="11.25" customHeight="1" x14ac:dyDescent="0.15">
      <c r="B18" s="625" t="s">
        <v>
268</v>
      </c>
      <c r="C18" s="626"/>
      <c r="D18" s="626"/>
      <c r="E18" s="626"/>
      <c r="F18" s="626"/>
      <c r="G18" s="626"/>
      <c r="H18" s="626"/>
      <c r="I18" s="626"/>
      <c r="J18" s="626"/>
      <c r="K18" s="626"/>
      <c r="L18" s="626"/>
      <c r="M18" s="626"/>
      <c r="N18" s="626"/>
      <c r="O18" s="626"/>
      <c r="P18" s="626"/>
      <c r="Q18" s="627"/>
      <c r="R18" s="628">
        <v>
101587</v>
      </c>
      <c r="S18" s="629"/>
      <c r="T18" s="629"/>
      <c r="U18" s="629"/>
      <c r="V18" s="629"/>
      <c r="W18" s="629"/>
      <c r="X18" s="629"/>
      <c r="Y18" s="630"/>
      <c r="Z18" s="655">
        <v>
0.4</v>
      </c>
      <c r="AA18" s="655"/>
      <c r="AB18" s="655"/>
      <c r="AC18" s="655"/>
      <c r="AD18" s="656">
        <v>
99059</v>
      </c>
      <c r="AE18" s="656"/>
      <c r="AF18" s="656"/>
      <c r="AG18" s="656"/>
      <c r="AH18" s="656"/>
      <c r="AI18" s="656"/>
      <c r="AJ18" s="656"/>
      <c r="AK18" s="656"/>
      <c r="AL18" s="631">
        <v>
0.89999997615814209</v>
      </c>
      <c r="AM18" s="632"/>
      <c r="AN18" s="632"/>
      <c r="AO18" s="657"/>
      <c r="AP18" s="625" t="s">
        <v>
269</v>
      </c>
      <c r="AQ18" s="626"/>
      <c r="AR18" s="626"/>
      <c r="AS18" s="626"/>
      <c r="AT18" s="626"/>
      <c r="AU18" s="626"/>
      <c r="AV18" s="626"/>
      <c r="AW18" s="626"/>
      <c r="AX18" s="626"/>
      <c r="AY18" s="626"/>
      <c r="AZ18" s="626"/>
      <c r="BA18" s="626"/>
      <c r="BB18" s="626"/>
      <c r="BC18" s="626"/>
      <c r="BD18" s="626"/>
      <c r="BE18" s="626"/>
      <c r="BF18" s="627"/>
      <c r="BG18" s="628" t="s">
        <v>
127</v>
      </c>
      <c r="BH18" s="629"/>
      <c r="BI18" s="629"/>
      <c r="BJ18" s="629"/>
      <c r="BK18" s="629"/>
      <c r="BL18" s="629"/>
      <c r="BM18" s="629"/>
      <c r="BN18" s="630"/>
      <c r="BO18" s="655" t="s">
        <v>
127</v>
      </c>
      <c r="BP18" s="655"/>
      <c r="BQ18" s="655"/>
      <c r="BR18" s="655"/>
      <c r="BS18" s="656" t="s">
        <v>
127</v>
      </c>
      <c r="BT18" s="656"/>
      <c r="BU18" s="656"/>
      <c r="BV18" s="656"/>
      <c r="BW18" s="656"/>
      <c r="BX18" s="656"/>
      <c r="BY18" s="656"/>
      <c r="BZ18" s="656"/>
      <c r="CA18" s="656"/>
      <c r="CB18" s="714"/>
      <c r="CD18" s="665" t="s">
        <v>
270</v>
      </c>
      <c r="CE18" s="666"/>
      <c r="CF18" s="666"/>
      <c r="CG18" s="666"/>
      <c r="CH18" s="666"/>
      <c r="CI18" s="666"/>
      <c r="CJ18" s="666"/>
      <c r="CK18" s="666"/>
      <c r="CL18" s="666"/>
      <c r="CM18" s="666"/>
      <c r="CN18" s="666"/>
      <c r="CO18" s="666"/>
      <c r="CP18" s="666"/>
      <c r="CQ18" s="667"/>
      <c r="CR18" s="628" t="s">
        <v>
127</v>
      </c>
      <c r="CS18" s="629"/>
      <c r="CT18" s="629"/>
      <c r="CU18" s="629"/>
      <c r="CV18" s="629"/>
      <c r="CW18" s="629"/>
      <c r="CX18" s="629"/>
      <c r="CY18" s="630"/>
      <c r="CZ18" s="655" t="s">
        <v>
127</v>
      </c>
      <c r="DA18" s="655"/>
      <c r="DB18" s="655"/>
      <c r="DC18" s="655"/>
      <c r="DD18" s="634" t="s">
        <v>
127</v>
      </c>
      <c r="DE18" s="629"/>
      <c r="DF18" s="629"/>
      <c r="DG18" s="629"/>
      <c r="DH18" s="629"/>
      <c r="DI18" s="629"/>
      <c r="DJ18" s="629"/>
      <c r="DK18" s="629"/>
      <c r="DL18" s="629"/>
      <c r="DM18" s="629"/>
      <c r="DN18" s="629"/>
      <c r="DO18" s="629"/>
      <c r="DP18" s="630"/>
      <c r="DQ18" s="634" t="s">
        <v>
127</v>
      </c>
      <c r="DR18" s="629"/>
      <c r="DS18" s="629"/>
      <c r="DT18" s="629"/>
      <c r="DU18" s="629"/>
      <c r="DV18" s="629"/>
      <c r="DW18" s="629"/>
      <c r="DX18" s="629"/>
      <c r="DY18" s="629"/>
      <c r="DZ18" s="629"/>
      <c r="EA18" s="629"/>
      <c r="EB18" s="629"/>
      <c r="EC18" s="673"/>
    </row>
    <row r="19" spans="2:133" ht="11.25" customHeight="1" x14ac:dyDescent="0.15">
      <c r="B19" s="625" t="s">
        <v>
271</v>
      </c>
      <c r="C19" s="626"/>
      <c r="D19" s="626"/>
      <c r="E19" s="626"/>
      <c r="F19" s="626"/>
      <c r="G19" s="626"/>
      <c r="H19" s="626"/>
      <c r="I19" s="626"/>
      <c r="J19" s="626"/>
      <c r="K19" s="626"/>
      <c r="L19" s="626"/>
      <c r="M19" s="626"/>
      <c r="N19" s="626"/>
      <c r="O19" s="626"/>
      <c r="P19" s="626"/>
      <c r="Q19" s="627"/>
      <c r="R19" s="628">
        <v>
33606</v>
      </c>
      <c r="S19" s="629"/>
      <c r="T19" s="629"/>
      <c r="U19" s="629"/>
      <c r="V19" s="629"/>
      <c r="W19" s="629"/>
      <c r="X19" s="629"/>
      <c r="Y19" s="630"/>
      <c r="Z19" s="655">
        <v>
0.1</v>
      </c>
      <c r="AA19" s="655"/>
      <c r="AB19" s="655"/>
      <c r="AC19" s="655"/>
      <c r="AD19" s="656">
        <v>
33606</v>
      </c>
      <c r="AE19" s="656"/>
      <c r="AF19" s="656"/>
      <c r="AG19" s="656"/>
      <c r="AH19" s="656"/>
      <c r="AI19" s="656"/>
      <c r="AJ19" s="656"/>
      <c r="AK19" s="656"/>
      <c r="AL19" s="631">
        <v>
0.3</v>
      </c>
      <c r="AM19" s="632"/>
      <c r="AN19" s="632"/>
      <c r="AO19" s="657"/>
      <c r="AP19" s="625" t="s">
        <v>
272</v>
      </c>
      <c r="AQ19" s="626"/>
      <c r="AR19" s="626"/>
      <c r="AS19" s="626"/>
      <c r="AT19" s="626"/>
      <c r="AU19" s="626"/>
      <c r="AV19" s="626"/>
      <c r="AW19" s="626"/>
      <c r="AX19" s="626"/>
      <c r="AY19" s="626"/>
      <c r="AZ19" s="626"/>
      <c r="BA19" s="626"/>
      <c r="BB19" s="626"/>
      <c r="BC19" s="626"/>
      <c r="BD19" s="626"/>
      <c r="BE19" s="626"/>
      <c r="BF19" s="627"/>
      <c r="BG19" s="628">
        <v>
176223</v>
      </c>
      <c r="BH19" s="629"/>
      <c r="BI19" s="629"/>
      <c r="BJ19" s="629"/>
      <c r="BK19" s="629"/>
      <c r="BL19" s="629"/>
      <c r="BM19" s="629"/>
      <c r="BN19" s="630"/>
      <c r="BO19" s="655">
        <v>
2.9</v>
      </c>
      <c r="BP19" s="655"/>
      <c r="BQ19" s="655"/>
      <c r="BR19" s="655"/>
      <c r="BS19" s="656" t="s">
        <v>
127</v>
      </c>
      <c r="BT19" s="656"/>
      <c r="BU19" s="656"/>
      <c r="BV19" s="656"/>
      <c r="BW19" s="656"/>
      <c r="BX19" s="656"/>
      <c r="BY19" s="656"/>
      <c r="BZ19" s="656"/>
      <c r="CA19" s="656"/>
      <c r="CB19" s="714"/>
      <c r="CD19" s="665" t="s">
        <v>
273</v>
      </c>
      <c r="CE19" s="666"/>
      <c r="CF19" s="666"/>
      <c r="CG19" s="666"/>
      <c r="CH19" s="666"/>
      <c r="CI19" s="666"/>
      <c r="CJ19" s="666"/>
      <c r="CK19" s="666"/>
      <c r="CL19" s="666"/>
      <c r="CM19" s="666"/>
      <c r="CN19" s="666"/>
      <c r="CO19" s="666"/>
      <c r="CP19" s="666"/>
      <c r="CQ19" s="667"/>
      <c r="CR19" s="628" t="s">
        <v>
127</v>
      </c>
      <c r="CS19" s="629"/>
      <c r="CT19" s="629"/>
      <c r="CU19" s="629"/>
      <c r="CV19" s="629"/>
      <c r="CW19" s="629"/>
      <c r="CX19" s="629"/>
      <c r="CY19" s="630"/>
      <c r="CZ19" s="655" t="s">
        <v>
127</v>
      </c>
      <c r="DA19" s="655"/>
      <c r="DB19" s="655"/>
      <c r="DC19" s="655"/>
      <c r="DD19" s="634" t="s">
        <v>
127</v>
      </c>
      <c r="DE19" s="629"/>
      <c r="DF19" s="629"/>
      <c r="DG19" s="629"/>
      <c r="DH19" s="629"/>
      <c r="DI19" s="629"/>
      <c r="DJ19" s="629"/>
      <c r="DK19" s="629"/>
      <c r="DL19" s="629"/>
      <c r="DM19" s="629"/>
      <c r="DN19" s="629"/>
      <c r="DO19" s="629"/>
      <c r="DP19" s="630"/>
      <c r="DQ19" s="634" t="s">
        <v>
127</v>
      </c>
      <c r="DR19" s="629"/>
      <c r="DS19" s="629"/>
      <c r="DT19" s="629"/>
      <c r="DU19" s="629"/>
      <c r="DV19" s="629"/>
      <c r="DW19" s="629"/>
      <c r="DX19" s="629"/>
      <c r="DY19" s="629"/>
      <c r="DZ19" s="629"/>
      <c r="EA19" s="629"/>
      <c r="EB19" s="629"/>
      <c r="EC19" s="673"/>
    </row>
    <row r="20" spans="2:133" ht="11.25" customHeight="1" x14ac:dyDescent="0.15">
      <c r="B20" s="625" t="s">
        <v>
274</v>
      </c>
      <c r="C20" s="626"/>
      <c r="D20" s="626"/>
      <c r="E20" s="626"/>
      <c r="F20" s="626"/>
      <c r="G20" s="626"/>
      <c r="H20" s="626"/>
      <c r="I20" s="626"/>
      <c r="J20" s="626"/>
      <c r="K20" s="626"/>
      <c r="L20" s="626"/>
      <c r="M20" s="626"/>
      <c r="N20" s="626"/>
      <c r="O20" s="626"/>
      <c r="P20" s="626"/>
      <c r="Q20" s="627"/>
      <c r="R20" s="628">
        <v>
4941</v>
      </c>
      <c r="S20" s="629"/>
      <c r="T20" s="629"/>
      <c r="U20" s="629"/>
      <c r="V20" s="629"/>
      <c r="W20" s="629"/>
      <c r="X20" s="629"/>
      <c r="Y20" s="630"/>
      <c r="Z20" s="655">
        <v>
0</v>
      </c>
      <c r="AA20" s="655"/>
      <c r="AB20" s="655"/>
      <c r="AC20" s="655"/>
      <c r="AD20" s="656">
        <v>
4941</v>
      </c>
      <c r="AE20" s="656"/>
      <c r="AF20" s="656"/>
      <c r="AG20" s="656"/>
      <c r="AH20" s="656"/>
      <c r="AI20" s="656"/>
      <c r="AJ20" s="656"/>
      <c r="AK20" s="656"/>
      <c r="AL20" s="631">
        <v>
0</v>
      </c>
      <c r="AM20" s="632"/>
      <c r="AN20" s="632"/>
      <c r="AO20" s="657"/>
      <c r="AP20" s="625" t="s">
        <v>
275</v>
      </c>
      <c r="AQ20" s="626"/>
      <c r="AR20" s="626"/>
      <c r="AS20" s="626"/>
      <c r="AT20" s="626"/>
      <c r="AU20" s="626"/>
      <c r="AV20" s="626"/>
      <c r="AW20" s="626"/>
      <c r="AX20" s="626"/>
      <c r="AY20" s="626"/>
      <c r="AZ20" s="626"/>
      <c r="BA20" s="626"/>
      <c r="BB20" s="626"/>
      <c r="BC20" s="626"/>
      <c r="BD20" s="626"/>
      <c r="BE20" s="626"/>
      <c r="BF20" s="627"/>
      <c r="BG20" s="628">
        <v>
176223</v>
      </c>
      <c r="BH20" s="629"/>
      <c r="BI20" s="629"/>
      <c r="BJ20" s="629"/>
      <c r="BK20" s="629"/>
      <c r="BL20" s="629"/>
      <c r="BM20" s="629"/>
      <c r="BN20" s="630"/>
      <c r="BO20" s="655">
        <v>
2.9</v>
      </c>
      <c r="BP20" s="655"/>
      <c r="BQ20" s="655"/>
      <c r="BR20" s="655"/>
      <c r="BS20" s="656" t="s">
        <v>
127</v>
      </c>
      <c r="BT20" s="656"/>
      <c r="BU20" s="656"/>
      <c r="BV20" s="656"/>
      <c r="BW20" s="656"/>
      <c r="BX20" s="656"/>
      <c r="BY20" s="656"/>
      <c r="BZ20" s="656"/>
      <c r="CA20" s="656"/>
      <c r="CB20" s="714"/>
      <c r="CD20" s="665" t="s">
        <v>
276</v>
      </c>
      <c r="CE20" s="666"/>
      <c r="CF20" s="666"/>
      <c r="CG20" s="666"/>
      <c r="CH20" s="666"/>
      <c r="CI20" s="666"/>
      <c r="CJ20" s="666"/>
      <c r="CK20" s="666"/>
      <c r="CL20" s="666"/>
      <c r="CM20" s="666"/>
      <c r="CN20" s="666"/>
      <c r="CO20" s="666"/>
      <c r="CP20" s="666"/>
      <c r="CQ20" s="667"/>
      <c r="CR20" s="628">
        <v>
22701125</v>
      </c>
      <c r="CS20" s="629"/>
      <c r="CT20" s="629"/>
      <c r="CU20" s="629"/>
      <c r="CV20" s="629"/>
      <c r="CW20" s="629"/>
      <c r="CX20" s="629"/>
      <c r="CY20" s="630"/>
      <c r="CZ20" s="655">
        <v>
100</v>
      </c>
      <c r="DA20" s="655"/>
      <c r="DB20" s="655"/>
      <c r="DC20" s="655"/>
      <c r="DD20" s="634">
        <v>
4528279</v>
      </c>
      <c r="DE20" s="629"/>
      <c r="DF20" s="629"/>
      <c r="DG20" s="629"/>
      <c r="DH20" s="629"/>
      <c r="DI20" s="629"/>
      <c r="DJ20" s="629"/>
      <c r="DK20" s="629"/>
      <c r="DL20" s="629"/>
      <c r="DM20" s="629"/>
      <c r="DN20" s="629"/>
      <c r="DO20" s="629"/>
      <c r="DP20" s="630"/>
      <c r="DQ20" s="634">
        <v>
13391643</v>
      </c>
      <c r="DR20" s="629"/>
      <c r="DS20" s="629"/>
      <c r="DT20" s="629"/>
      <c r="DU20" s="629"/>
      <c r="DV20" s="629"/>
      <c r="DW20" s="629"/>
      <c r="DX20" s="629"/>
      <c r="DY20" s="629"/>
      <c r="DZ20" s="629"/>
      <c r="EA20" s="629"/>
      <c r="EB20" s="629"/>
      <c r="EC20" s="673"/>
    </row>
    <row r="21" spans="2:133" ht="11.25" customHeight="1" x14ac:dyDescent="0.15">
      <c r="B21" s="625" t="s">
        <v>
277</v>
      </c>
      <c r="C21" s="626"/>
      <c r="D21" s="626"/>
      <c r="E21" s="626"/>
      <c r="F21" s="626"/>
      <c r="G21" s="626"/>
      <c r="H21" s="626"/>
      <c r="I21" s="626"/>
      <c r="J21" s="626"/>
      <c r="K21" s="626"/>
      <c r="L21" s="626"/>
      <c r="M21" s="626"/>
      <c r="N21" s="626"/>
      <c r="O21" s="626"/>
      <c r="P21" s="626"/>
      <c r="Q21" s="627"/>
      <c r="R21" s="628">
        <v>
1783</v>
      </c>
      <c r="S21" s="629"/>
      <c r="T21" s="629"/>
      <c r="U21" s="629"/>
      <c r="V21" s="629"/>
      <c r="W21" s="629"/>
      <c r="X21" s="629"/>
      <c r="Y21" s="630"/>
      <c r="Z21" s="655">
        <v>
0</v>
      </c>
      <c r="AA21" s="655"/>
      <c r="AB21" s="655"/>
      <c r="AC21" s="655"/>
      <c r="AD21" s="656">
        <v>
1783</v>
      </c>
      <c r="AE21" s="656"/>
      <c r="AF21" s="656"/>
      <c r="AG21" s="656"/>
      <c r="AH21" s="656"/>
      <c r="AI21" s="656"/>
      <c r="AJ21" s="656"/>
      <c r="AK21" s="656"/>
      <c r="AL21" s="631">
        <v>
0</v>
      </c>
      <c r="AM21" s="632"/>
      <c r="AN21" s="632"/>
      <c r="AO21" s="657"/>
      <c r="AP21" s="721" t="s">
        <v>
278</v>
      </c>
      <c r="AQ21" s="728"/>
      <c r="AR21" s="728"/>
      <c r="AS21" s="728"/>
      <c r="AT21" s="728"/>
      <c r="AU21" s="728"/>
      <c r="AV21" s="728"/>
      <c r="AW21" s="728"/>
      <c r="AX21" s="728"/>
      <c r="AY21" s="728"/>
      <c r="AZ21" s="728"/>
      <c r="BA21" s="728"/>
      <c r="BB21" s="728"/>
      <c r="BC21" s="728"/>
      <c r="BD21" s="728"/>
      <c r="BE21" s="728"/>
      <c r="BF21" s="723"/>
      <c r="BG21" s="628">
        <v>
10523</v>
      </c>
      <c r="BH21" s="629"/>
      <c r="BI21" s="629"/>
      <c r="BJ21" s="629"/>
      <c r="BK21" s="629"/>
      <c r="BL21" s="629"/>
      <c r="BM21" s="629"/>
      <c r="BN21" s="630"/>
      <c r="BO21" s="655">
        <v>
0.2</v>
      </c>
      <c r="BP21" s="655"/>
      <c r="BQ21" s="655"/>
      <c r="BR21" s="655"/>
      <c r="BS21" s="656" t="s">
        <v>
127</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
279</v>
      </c>
      <c r="C22" s="692"/>
      <c r="D22" s="692"/>
      <c r="E22" s="692"/>
      <c r="F22" s="692"/>
      <c r="G22" s="692"/>
      <c r="H22" s="692"/>
      <c r="I22" s="692"/>
      <c r="J22" s="692"/>
      <c r="K22" s="692"/>
      <c r="L22" s="692"/>
      <c r="M22" s="692"/>
      <c r="N22" s="692"/>
      <c r="O22" s="692"/>
      <c r="P22" s="692"/>
      <c r="Q22" s="693"/>
      <c r="R22" s="628">
        <v>
61257</v>
      </c>
      <c r="S22" s="629"/>
      <c r="T22" s="629"/>
      <c r="U22" s="629"/>
      <c r="V22" s="629"/>
      <c r="W22" s="629"/>
      <c r="X22" s="629"/>
      <c r="Y22" s="630"/>
      <c r="Z22" s="655">
        <v>
0.3</v>
      </c>
      <c r="AA22" s="655"/>
      <c r="AB22" s="655"/>
      <c r="AC22" s="655"/>
      <c r="AD22" s="656">
        <v>
58729</v>
      </c>
      <c r="AE22" s="656"/>
      <c r="AF22" s="656"/>
      <c r="AG22" s="656"/>
      <c r="AH22" s="656"/>
      <c r="AI22" s="656"/>
      <c r="AJ22" s="656"/>
      <c r="AK22" s="656"/>
      <c r="AL22" s="631">
        <v>
0.60000002384185791</v>
      </c>
      <c r="AM22" s="632"/>
      <c r="AN22" s="632"/>
      <c r="AO22" s="657"/>
      <c r="AP22" s="721" t="s">
        <v>
280</v>
      </c>
      <c r="AQ22" s="728"/>
      <c r="AR22" s="728"/>
      <c r="AS22" s="728"/>
      <c r="AT22" s="728"/>
      <c r="AU22" s="728"/>
      <c r="AV22" s="728"/>
      <c r="AW22" s="728"/>
      <c r="AX22" s="728"/>
      <c r="AY22" s="728"/>
      <c r="AZ22" s="728"/>
      <c r="BA22" s="728"/>
      <c r="BB22" s="728"/>
      <c r="BC22" s="728"/>
      <c r="BD22" s="728"/>
      <c r="BE22" s="728"/>
      <c r="BF22" s="723"/>
      <c r="BG22" s="628" t="s">
        <v>
127</v>
      </c>
      <c r="BH22" s="629"/>
      <c r="BI22" s="629"/>
      <c r="BJ22" s="629"/>
      <c r="BK22" s="629"/>
      <c r="BL22" s="629"/>
      <c r="BM22" s="629"/>
      <c r="BN22" s="630"/>
      <c r="BO22" s="655" t="s">
        <v>
127</v>
      </c>
      <c r="BP22" s="655"/>
      <c r="BQ22" s="655"/>
      <c r="BR22" s="655"/>
      <c r="BS22" s="656" t="s">
        <v>
127</v>
      </c>
      <c r="BT22" s="656"/>
      <c r="BU22" s="656"/>
      <c r="BV22" s="656"/>
      <c r="BW22" s="656"/>
      <c r="BX22" s="656"/>
      <c r="BY22" s="656"/>
      <c r="BZ22" s="656"/>
      <c r="CA22" s="656"/>
      <c r="CB22" s="714"/>
      <c r="CD22" s="730" t="s">
        <v>
281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
282</v>
      </c>
      <c r="C23" s="626"/>
      <c r="D23" s="626"/>
      <c r="E23" s="626"/>
      <c r="F23" s="626"/>
      <c r="G23" s="626"/>
      <c r="H23" s="626"/>
      <c r="I23" s="626"/>
      <c r="J23" s="626"/>
      <c r="K23" s="626"/>
      <c r="L23" s="626"/>
      <c r="M23" s="626"/>
      <c r="N23" s="626"/>
      <c r="O23" s="626"/>
      <c r="P23" s="626"/>
      <c r="Q23" s="627"/>
      <c r="R23" s="628">
        <v>
4129470</v>
      </c>
      <c r="S23" s="629"/>
      <c r="T23" s="629"/>
      <c r="U23" s="629"/>
      <c r="V23" s="629"/>
      <c r="W23" s="629"/>
      <c r="X23" s="629"/>
      <c r="Y23" s="630"/>
      <c r="Z23" s="655">
        <v>
17.100000000000001</v>
      </c>
      <c r="AA23" s="655"/>
      <c r="AB23" s="655"/>
      <c r="AC23" s="655"/>
      <c r="AD23" s="656">
        <v>
3048953</v>
      </c>
      <c r="AE23" s="656"/>
      <c r="AF23" s="656"/>
      <c r="AG23" s="656"/>
      <c r="AH23" s="656"/>
      <c r="AI23" s="656"/>
      <c r="AJ23" s="656"/>
      <c r="AK23" s="656"/>
      <c r="AL23" s="631">
        <v>
29.1</v>
      </c>
      <c r="AM23" s="632"/>
      <c r="AN23" s="632"/>
      <c r="AO23" s="657"/>
      <c r="AP23" s="721" t="s">
        <v>
283</v>
      </c>
      <c r="AQ23" s="728"/>
      <c r="AR23" s="728"/>
      <c r="AS23" s="728"/>
      <c r="AT23" s="728"/>
      <c r="AU23" s="728"/>
      <c r="AV23" s="728"/>
      <c r="AW23" s="728"/>
      <c r="AX23" s="728"/>
      <c r="AY23" s="728"/>
      <c r="AZ23" s="728"/>
      <c r="BA23" s="728"/>
      <c r="BB23" s="728"/>
      <c r="BC23" s="728"/>
      <c r="BD23" s="728"/>
      <c r="BE23" s="728"/>
      <c r="BF23" s="723"/>
      <c r="BG23" s="628">
        <v>
165700</v>
      </c>
      <c r="BH23" s="629"/>
      <c r="BI23" s="629"/>
      <c r="BJ23" s="629"/>
      <c r="BK23" s="629"/>
      <c r="BL23" s="629"/>
      <c r="BM23" s="629"/>
      <c r="BN23" s="630"/>
      <c r="BO23" s="655">
        <v>
2.7</v>
      </c>
      <c r="BP23" s="655"/>
      <c r="BQ23" s="655"/>
      <c r="BR23" s="655"/>
      <c r="BS23" s="656" t="s">
        <v>
127</v>
      </c>
      <c r="BT23" s="656"/>
      <c r="BU23" s="656"/>
      <c r="BV23" s="656"/>
      <c r="BW23" s="656"/>
      <c r="BX23" s="656"/>
      <c r="BY23" s="656"/>
      <c r="BZ23" s="656"/>
      <c r="CA23" s="656"/>
      <c r="CB23" s="714"/>
      <c r="CD23" s="730" t="s">
        <v>
223</v>
      </c>
      <c r="CE23" s="731"/>
      <c r="CF23" s="731"/>
      <c r="CG23" s="731"/>
      <c r="CH23" s="731"/>
      <c r="CI23" s="731"/>
      <c r="CJ23" s="731"/>
      <c r="CK23" s="731"/>
      <c r="CL23" s="731"/>
      <c r="CM23" s="731"/>
      <c r="CN23" s="731"/>
      <c r="CO23" s="731"/>
      <c r="CP23" s="731"/>
      <c r="CQ23" s="732"/>
      <c r="CR23" s="730" t="s">
        <v>
284</v>
      </c>
      <c r="CS23" s="731"/>
      <c r="CT23" s="731"/>
      <c r="CU23" s="731"/>
      <c r="CV23" s="731"/>
      <c r="CW23" s="731"/>
      <c r="CX23" s="731"/>
      <c r="CY23" s="732"/>
      <c r="CZ23" s="730" t="s">
        <v>
285</v>
      </c>
      <c r="DA23" s="731"/>
      <c r="DB23" s="731"/>
      <c r="DC23" s="732"/>
      <c r="DD23" s="730" t="s">
        <v>
286</v>
      </c>
      <c r="DE23" s="731"/>
      <c r="DF23" s="731"/>
      <c r="DG23" s="731"/>
      <c r="DH23" s="731"/>
      <c r="DI23" s="731"/>
      <c r="DJ23" s="731"/>
      <c r="DK23" s="732"/>
      <c r="DL23" s="733" t="s">
        <v>
287</v>
      </c>
      <c r="DM23" s="734"/>
      <c r="DN23" s="734"/>
      <c r="DO23" s="734"/>
      <c r="DP23" s="734"/>
      <c r="DQ23" s="734"/>
      <c r="DR23" s="734"/>
      <c r="DS23" s="734"/>
      <c r="DT23" s="734"/>
      <c r="DU23" s="734"/>
      <c r="DV23" s="735"/>
      <c r="DW23" s="730" t="s">
        <v>
288</v>
      </c>
      <c r="DX23" s="731"/>
      <c r="DY23" s="731"/>
      <c r="DZ23" s="731"/>
      <c r="EA23" s="731"/>
      <c r="EB23" s="731"/>
      <c r="EC23" s="732"/>
    </row>
    <row r="24" spans="2:133" ht="11.25" customHeight="1" x14ac:dyDescent="0.15">
      <c r="B24" s="625" t="s">
        <v>
289</v>
      </c>
      <c r="C24" s="626"/>
      <c r="D24" s="626"/>
      <c r="E24" s="626"/>
      <c r="F24" s="626"/>
      <c r="G24" s="626"/>
      <c r="H24" s="626"/>
      <c r="I24" s="626"/>
      <c r="J24" s="626"/>
      <c r="K24" s="626"/>
      <c r="L24" s="626"/>
      <c r="M24" s="626"/>
      <c r="N24" s="626"/>
      <c r="O24" s="626"/>
      <c r="P24" s="626"/>
      <c r="Q24" s="627"/>
      <c r="R24" s="628">
        <v>
3048953</v>
      </c>
      <c r="S24" s="629"/>
      <c r="T24" s="629"/>
      <c r="U24" s="629"/>
      <c r="V24" s="629"/>
      <c r="W24" s="629"/>
      <c r="X24" s="629"/>
      <c r="Y24" s="630"/>
      <c r="Z24" s="655">
        <v>
12.7</v>
      </c>
      <c r="AA24" s="655"/>
      <c r="AB24" s="655"/>
      <c r="AC24" s="655"/>
      <c r="AD24" s="656">
        <v>
3048953</v>
      </c>
      <c r="AE24" s="656"/>
      <c r="AF24" s="656"/>
      <c r="AG24" s="656"/>
      <c r="AH24" s="656"/>
      <c r="AI24" s="656"/>
      <c r="AJ24" s="656"/>
      <c r="AK24" s="656"/>
      <c r="AL24" s="631">
        <v>
29.1</v>
      </c>
      <c r="AM24" s="632"/>
      <c r="AN24" s="632"/>
      <c r="AO24" s="657"/>
      <c r="AP24" s="721" t="s">
        <v>
290</v>
      </c>
      <c r="AQ24" s="728"/>
      <c r="AR24" s="728"/>
      <c r="AS24" s="728"/>
      <c r="AT24" s="728"/>
      <c r="AU24" s="728"/>
      <c r="AV24" s="728"/>
      <c r="AW24" s="728"/>
      <c r="AX24" s="728"/>
      <c r="AY24" s="728"/>
      <c r="AZ24" s="728"/>
      <c r="BA24" s="728"/>
      <c r="BB24" s="728"/>
      <c r="BC24" s="728"/>
      <c r="BD24" s="728"/>
      <c r="BE24" s="728"/>
      <c r="BF24" s="723"/>
      <c r="BG24" s="628" t="s">
        <v>
127</v>
      </c>
      <c r="BH24" s="629"/>
      <c r="BI24" s="629"/>
      <c r="BJ24" s="629"/>
      <c r="BK24" s="629"/>
      <c r="BL24" s="629"/>
      <c r="BM24" s="629"/>
      <c r="BN24" s="630"/>
      <c r="BO24" s="655" t="s">
        <v>
127</v>
      </c>
      <c r="BP24" s="655"/>
      <c r="BQ24" s="655"/>
      <c r="BR24" s="655"/>
      <c r="BS24" s="656" t="s">
        <v>
127</v>
      </c>
      <c r="BT24" s="656"/>
      <c r="BU24" s="656"/>
      <c r="BV24" s="656"/>
      <c r="BW24" s="656"/>
      <c r="BX24" s="656"/>
      <c r="BY24" s="656"/>
      <c r="BZ24" s="656"/>
      <c r="CA24" s="656"/>
      <c r="CB24" s="714"/>
      <c r="CD24" s="684" t="s">
        <v>
291</v>
      </c>
      <c r="CE24" s="685"/>
      <c r="CF24" s="685"/>
      <c r="CG24" s="685"/>
      <c r="CH24" s="685"/>
      <c r="CI24" s="685"/>
      <c r="CJ24" s="685"/>
      <c r="CK24" s="685"/>
      <c r="CL24" s="685"/>
      <c r="CM24" s="685"/>
      <c r="CN24" s="685"/>
      <c r="CO24" s="685"/>
      <c r="CP24" s="685"/>
      <c r="CQ24" s="686"/>
      <c r="CR24" s="681">
        <v>
9996338</v>
      </c>
      <c r="CS24" s="682"/>
      <c r="CT24" s="682"/>
      <c r="CU24" s="682"/>
      <c r="CV24" s="682"/>
      <c r="CW24" s="682"/>
      <c r="CX24" s="682"/>
      <c r="CY24" s="725"/>
      <c r="CZ24" s="726">
        <v>
44</v>
      </c>
      <c r="DA24" s="701"/>
      <c r="DB24" s="701"/>
      <c r="DC24" s="729"/>
      <c r="DD24" s="724">
        <v>
6007496</v>
      </c>
      <c r="DE24" s="682"/>
      <c r="DF24" s="682"/>
      <c r="DG24" s="682"/>
      <c r="DH24" s="682"/>
      <c r="DI24" s="682"/>
      <c r="DJ24" s="682"/>
      <c r="DK24" s="725"/>
      <c r="DL24" s="724">
        <v>
5985065</v>
      </c>
      <c r="DM24" s="682"/>
      <c r="DN24" s="682"/>
      <c r="DO24" s="682"/>
      <c r="DP24" s="682"/>
      <c r="DQ24" s="682"/>
      <c r="DR24" s="682"/>
      <c r="DS24" s="682"/>
      <c r="DT24" s="682"/>
      <c r="DU24" s="682"/>
      <c r="DV24" s="725"/>
      <c r="DW24" s="726">
        <v>
53</v>
      </c>
      <c r="DX24" s="701"/>
      <c r="DY24" s="701"/>
      <c r="DZ24" s="701"/>
      <c r="EA24" s="701"/>
      <c r="EB24" s="701"/>
      <c r="EC24" s="727"/>
    </row>
    <row r="25" spans="2:133" ht="11.25" customHeight="1" x14ac:dyDescent="0.15">
      <c r="B25" s="625" t="s">
        <v>
292</v>
      </c>
      <c r="C25" s="626"/>
      <c r="D25" s="626"/>
      <c r="E25" s="626"/>
      <c r="F25" s="626"/>
      <c r="G25" s="626"/>
      <c r="H25" s="626"/>
      <c r="I25" s="626"/>
      <c r="J25" s="626"/>
      <c r="K25" s="626"/>
      <c r="L25" s="626"/>
      <c r="M25" s="626"/>
      <c r="N25" s="626"/>
      <c r="O25" s="626"/>
      <c r="P25" s="626"/>
      <c r="Q25" s="627"/>
      <c r="R25" s="628">
        <v>
641045</v>
      </c>
      <c r="S25" s="629"/>
      <c r="T25" s="629"/>
      <c r="U25" s="629"/>
      <c r="V25" s="629"/>
      <c r="W25" s="629"/>
      <c r="X25" s="629"/>
      <c r="Y25" s="630"/>
      <c r="Z25" s="655">
        <v>
2.7</v>
      </c>
      <c r="AA25" s="655"/>
      <c r="AB25" s="655"/>
      <c r="AC25" s="655"/>
      <c r="AD25" s="656" t="s">
        <v>
127</v>
      </c>
      <c r="AE25" s="656"/>
      <c r="AF25" s="656"/>
      <c r="AG25" s="656"/>
      <c r="AH25" s="656"/>
      <c r="AI25" s="656"/>
      <c r="AJ25" s="656"/>
      <c r="AK25" s="656"/>
      <c r="AL25" s="631" t="s">
        <v>
127</v>
      </c>
      <c r="AM25" s="632"/>
      <c r="AN25" s="632"/>
      <c r="AO25" s="657"/>
      <c r="AP25" s="721" t="s">
        <v>
293</v>
      </c>
      <c r="AQ25" s="728"/>
      <c r="AR25" s="728"/>
      <c r="AS25" s="728"/>
      <c r="AT25" s="728"/>
      <c r="AU25" s="728"/>
      <c r="AV25" s="728"/>
      <c r="AW25" s="728"/>
      <c r="AX25" s="728"/>
      <c r="AY25" s="728"/>
      <c r="AZ25" s="728"/>
      <c r="BA25" s="728"/>
      <c r="BB25" s="728"/>
      <c r="BC25" s="728"/>
      <c r="BD25" s="728"/>
      <c r="BE25" s="728"/>
      <c r="BF25" s="723"/>
      <c r="BG25" s="628" t="s">
        <v>
127</v>
      </c>
      <c r="BH25" s="629"/>
      <c r="BI25" s="629"/>
      <c r="BJ25" s="629"/>
      <c r="BK25" s="629"/>
      <c r="BL25" s="629"/>
      <c r="BM25" s="629"/>
      <c r="BN25" s="630"/>
      <c r="BO25" s="655" t="s">
        <v>
127</v>
      </c>
      <c r="BP25" s="655"/>
      <c r="BQ25" s="655"/>
      <c r="BR25" s="655"/>
      <c r="BS25" s="656" t="s">
        <v>
127</v>
      </c>
      <c r="BT25" s="656"/>
      <c r="BU25" s="656"/>
      <c r="BV25" s="656"/>
      <c r="BW25" s="656"/>
      <c r="BX25" s="656"/>
      <c r="BY25" s="656"/>
      <c r="BZ25" s="656"/>
      <c r="CA25" s="656"/>
      <c r="CB25" s="714"/>
      <c r="CD25" s="665" t="s">
        <v>
294</v>
      </c>
      <c r="CE25" s="666"/>
      <c r="CF25" s="666"/>
      <c r="CG25" s="666"/>
      <c r="CH25" s="666"/>
      <c r="CI25" s="666"/>
      <c r="CJ25" s="666"/>
      <c r="CK25" s="666"/>
      <c r="CL25" s="666"/>
      <c r="CM25" s="666"/>
      <c r="CN25" s="666"/>
      <c r="CO25" s="666"/>
      <c r="CP25" s="666"/>
      <c r="CQ25" s="667"/>
      <c r="CR25" s="628">
        <v>
2903904</v>
      </c>
      <c r="CS25" s="639"/>
      <c r="CT25" s="639"/>
      <c r="CU25" s="639"/>
      <c r="CV25" s="639"/>
      <c r="CW25" s="639"/>
      <c r="CX25" s="639"/>
      <c r="CY25" s="640"/>
      <c r="CZ25" s="631">
        <v>
12.8</v>
      </c>
      <c r="DA25" s="641"/>
      <c r="DB25" s="641"/>
      <c r="DC25" s="642"/>
      <c r="DD25" s="634">
        <v>
2753475</v>
      </c>
      <c r="DE25" s="639"/>
      <c r="DF25" s="639"/>
      <c r="DG25" s="639"/>
      <c r="DH25" s="639"/>
      <c r="DI25" s="639"/>
      <c r="DJ25" s="639"/>
      <c r="DK25" s="640"/>
      <c r="DL25" s="634">
        <v>
2732849</v>
      </c>
      <c r="DM25" s="639"/>
      <c r="DN25" s="639"/>
      <c r="DO25" s="639"/>
      <c r="DP25" s="639"/>
      <c r="DQ25" s="639"/>
      <c r="DR25" s="639"/>
      <c r="DS25" s="639"/>
      <c r="DT25" s="639"/>
      <c r="DU25" s="639"/>
      <c r="DV25" s="640"/>
      <c r="DW25" s="631">
        <v>
24.2</v>
      </c>
      <c r="DX25" s="641"/>
      <c r="DY25" s="641"/>
      <c r="DZ25" s="641"/>
      <c r="EA25" s="641"/>
      <c r="EB25" s="641"/>
      <c r="EC25" s="668"/>
    </row>
    <row r="26" spans="2:133" ht="11.25" customHeight="1" x14ac:dyDescent="0.15">
      <c r="B26" s="625" t="s">
        <v>
295</v>
      </c>
      <c r="C26" s="626"/>
      <c r="D26" s="626"/>
      <c r="E26" s="626"/>
      <c r="F26" s="626"/>
      <c r="G26" s="626"/>
      <c r="H26" s="626"/>
      <c r="I26" s="626"/>
      <c r="J26" s="626"/>
      <c r="K26" s="626"/>
      <c r="L26" s="626"/>
      <c r="M26" s="626"/>
      <c r="N26" s="626"/>
      <c r="O26" s="626"/>
      <c r="P26" s="626"/>
      <c r="Q26" s="627"/>
      <c r="R26" s="628">
        <v>
439472</v>
      </c>
      <c r="S26" s="629"/>
      <c r="T26" s="629"/>
      <c r="U26" s="629"/>
      <c r="V26" s="629"/>
      <c r="W26" s="629"/>
      <c r="X26" s="629"/>
      <c r="Y26" s="630"/>
      <c r="Z26" s="655">
        <v>
1.8</v>
      </c>
      <c r="AA26" s="655"/>
      <c r="AB26" s="655"/>
      <c r="AC26" s="655"/>
      <c r="AD26" s="656" t="s">
        <v>
127</v>
      </c>
      <c r="AE26" s="656"/>
      <c r="AF26" s="656"/>
      <c r="AG26" s="656"/>
      <c r="AH26" s="656"/>
      <c r="AI26" s="656"/>
      <c r="AJ26" s="656"/>
      <c r="AK26" s="656"/>
      <c r="AL26" s="631" t="s">
        <v>
127</v>
      </c>
      <c r="AM26" s="632"/>
      <c r="AN26" s="632"/>
      <c r="AO26" s="657"/>
      <c r="AP26" s="721" t="s">
        <v>
296</v>
      </c>
      <c r="AQ26" s="722"/>
      <c r="AR26" s="722"/>
      <c r="AS26" s="722"/>
      <c r="AT26" s="722"/>
      <c r="AU26" s="722"/>
      <c r="AV26" s="722"/>
      <c r="AW26" s="722"/>
      <c r="AX26" s="722"/>
      <c r="AY26" s="722"/>
      <c r="AZ26" s="722"/>
      <c r="BA26" s="722"/>
      <c r="BB26" s="722"/>
      <c r="BC26" s="722"/>
      <c r="BD26" s="722"/>
      <c r="BE26" s="722"/>
      <c r="BF26" s="723"/>
      <c r="BG26" s="628" t="s">
        <v>
127</v>
      </c>
      <c r="BH26" s="629"/>
      <c r="BI26" s="629"/>
      <c r="BJ26" s="629"/>
      <c r="BK26" s="629"/>
      <c r="BL26" s="629"/>
      <c r="BM26" s="629"/>
      <c r="BN26" s="630"/>
      <c r="BO26" s="655" t="s">
        <v>
127</v>
      </c>
      <c r="BP26" s="655"/>
      <c r="BQ26" s="655"/>
      <c r="BR26" s="655"/>
      <c r="BS26" s="656" t="s">
        <v>
127</v>
      </c>
      <c r="BT26" s="656"/>
      <c r="BU26" s="656"/>
      <c r="BV26" s="656"/>
      <c r="BW26" s="656"/>
      <c r="BX26" s="656"/>
      <c r="BY26" s="656"/>
      <c r="BZ26" s="656"/>
      <c r="CA26" s="656"/>
      <c r="CB26" s="714"/>
      <c r="CD26" s="665" t="s">
        <v>
297</v>
      </c>
      <c r="CE26" s="666"/>
      <c r="CF26" s="666"/>
      <c r="CG26" s="666"/>
      <c r="CH26" s="666"/>
      <c r="CI26" s="666"/>
      <c r="CJ26" s="666"/>
      <c r="CK26" s="666"/>
      <c r="CL26" s="666"/>
      <c r="CM26" s="666"/>
      <c r="CN26" s="666"/>
      <c r="CO26" s="666"/>
      <c r="CP26" s="666"/>
      <c r="CQ26" s="667"/>
      <c r="CR26" s="628">
        <v>
1822418</v>
      </c>
      <c r="CS26" s="629"/>
      <c r="CT26" s="629"/>
      <c r="CU26" s="629"/>
      <c r="CV26" s="629"/>
      <c r="CW26" s="629"/>
      <c r="CX26" s="629"/>
      <c r="CY26" s="630"/>
      <c r="CZ26" s="631">
        <v>
8</v>
      </c>
      <c r="DA26" s="641"/>
      <c r="DB26" s="641"/>
      <c r="DC26" s="642"/>
      <c r="DD26" s="634">
        <v>
1722338</v>
      </c>
      <c r="DE26" s="629"/>
      <c r="DF26" s="629"/>
      <c r="DG26" s="629"/>
      <c r="DH26" s="629"/>
      <c r="DI26" s="629"/>
      <c r="DJ26" s="629"/>
      <c r="DK26" s="630"/>
      <c r="DL26" s="634" t="s">
        <v>
127</v>
      </c>
      <c r="DM26" s="629"/>
      <c r="DN26" s="629"/>
      <c r="DO26" s="629"/>
      <c r="DP26" s="629"/>
      <c r="DQ26" s="629"/>
      <c r="DR26" s="629"/>
      <c r="DS26" s="629"/>
      <c r="DT26" s="629"/>
      <c r="DU26" s="629"/>
      <c r="DV26" s="630"/>
      <c r="DW26" s="631" t="s">
        <v>
127</v>
      </c>
      <c r="DX26" s="641"/>
      <c r="DY26" s="641"/>
      <c r="DZ26" s="641"/>
      <c r="EA26" s="641"/>
      <c r="EB26" s="641"/>
      <c r="EC26" s="668"/>
    </row>
    <row r="27" spans="2:133" ht="11.25" customHeight="1" x14ac:dyDescent="0.15">
      <c r="B27" s="625" t="s">
        <v>
298</v>
      </c>
      <c r="C27" s="626"/>
      <c r="D27" s="626"/>
      <c r="E27" s="626"/>
      <c r="F27" s="626"/>
      <c r="G27" s="626"/>
      <c r="H27" s="626"/>
      <c r="I27" s="626"/>
      <c r="J27" s="626"/>
      <c r="K27" s="626"/>
      <c r="L27" s="626"/>
      <c r="M27" s="626"/>
      <c r="N27" s="626"/>
      <c r="O27" s="626"/>
      <c r="P27" s="626"/>
      <c r="Q27" s="627"/>
      <c r="R27" s="628">
        <v>
11666889</v>
      </c>
      <c r="S27" s="629"/>
      <c r="T27" s="629"/>
      <c r="U27" s="629"/>
      <c r="V27" s="629"/>
      <c r="W27" s="629"/>
      <c r="X27" s="629"/>
      <c r="Y27" s="630"/>
      <c r="Z27" s="655">
        <v>
48.4</v>
      </c>
      <c r="AA27" s="655"/>
      <c r="AB27" s="655"/>
      <c r="AC27" s="655"/>
      <c r="AD27" s="656">
        <v>
10418144</v>
      </c>
      <c r="AE27" s="656"/>
      <c r="AF27" s="656"/>
      <c r="AG27" s="656"/>
      <c r="AH27" s="656"/>
      <c r="AI27" s="656"/>
      <c r="AJ27" s="656"/>
      <c r="AK27" s="656"/>
      <c r="AL27" s="631">
        <v>
99.5</v>
      </c>
      <c r="AM27" s="632"/>
      <c r="AN27" s="632"/>
      <c r="AO27" s="657"/>
      <c r="AP27" s="625" t="s">
        <v>
299</v>
      </c>
      <c r="AQ27" s="626"/>
      <c r="AR27" s="626"/>
      <c r="AS27" s="626"/>
      <c r="AT27" s="626"/>
      <c r="AU27" s="626"/>
      <c r="AV27" s="626"/>
      <c r="AW27" s="626"/>
      <c r="AX27" s="626"/>
      <c r="AY27" s="626"/>
      <c r="AZ27" s="626"/>
      <c r="BA27" s="626"/>
      <c r="BB27" s="626"/>
      <c r="BC27" s="626"/>
      <c r="BD27" s="626"/>
      <c r="BE27" s="626"/>
      <c r="BF27" s="627"/>
      <c r="BG27" s="628">
        <v>
6034951</v>
      </c>
      <c r="BH27" s="629"/>
      <c r="BI27" s="629"/>
      <c r="BJ27" s="629"/>
      <c r="BK27" s="629"/>
      <c r="BL27" s="629"/>
      <c r="BM27" s="629"/>
      <c r="BN27" s="630"/>
      <c r="BO27" s="655">
        <v>
100</v>
      </c>
      <c r="BP27" s="655"/>
      <c r="BQ27" s="655"/>
      <c r="BR27" s="655"/>
      <c r="BS27" s="656">
        <v>
127897</v>
      </c>
      <c r="BT27" s="656"/>
      <c r="BU27" s="656"/>
      <c r="BV27" s="656"/>
      <c r="BW27" s="656"/>
      <c r="BX27" s="656"/>
      <c r="BY27" s="656"/>
      <c r="BZ27" s="656"/>
      <c r="CA27" s="656"/>
      <c r="CB27" s="714"/>
      <c r="CD27" s="665" t="s">
        <v>
300</v>
      </c>
      <c r="CE27" s="666"/>
      <c r="CF27" s="666"/>
      <c r="CG27" s="666"/>
      <c r="CH27" s="666"/>
      <c r="CI27" s="666"/>
      <c r="CJ27" s="666"/>
      <c r="CK27" s="666"/>
      <c r="CL27" s="666"/>
      <c r="CM27" s="666"/>
      <c r="CN27" s="666"/>
      <c r="CO27" s="666"/>
      <c r="CP27" s="666"/>
      <c r="CQ27" s="667"/>
      <c r="CR27" s="628">
        <v>
4931133</v>
      </c>
      <c r="CS27" s="639"/>
      <c r="CT27" s="639"/>
      <c r="CU27" s="639"/>
      <c r="CV27" s="639"/>
      <c r="CW27" s="639"/>
      <c r="CX27" s="639"/>
      <c r="CY27" s="640"/>
      <c r="CZ27" s="631">
        <v>
21.7</v>
      </c>
      <c r="DA27" s="641"/>
      <c r="DB27" s="641"/>
      <c r="DC27" s="642"/>
      <c r="DD27" s="634">
        <v>
1157642</v>
      </c>
      <c r="DE27" s="639"/>
      <c r="DF27" s="639"/>
      <c r="DG27" s="639"/>
      <c r="DH27" s="639"/>
      <c r="DI27" s="639"/>
      <c r="DJ27" s="639"/>
      <c r="DK27" s="640"/>
      <c r="DL27" s="634">
        <v>
1155837</v>
      </c>
      <c r="DM27" s="639"/>
      <c r="DN27" s="639"/>
      <c r="DO27" s="639"/>
      <c r="DP27" s="639"/>
      <c r="DQ27" s="639"/>
      <c r="DR27" s="639"/>
      <c r="DS27" s="639"/>
      <c r="DT27" s="639"/>
      <c r="DU27" s="639"/>
      <c r="DV27" s="640"/>
      <c r="DW27" s="631">
        <v>
10.199999999999999</v>
      </c>
      <c r="DX27" s="641"/>
      <c r="DY27" s="641"/>
      <c r="DZ27" s="641"/>
      <c r="EA27" s="641"/>
      <c r="EB27" s="641"/>
      <c r="EC27" s="668"/>
    </row>
    <row r="28" spans="2:133" ht="11.25" customHeight="1" x14ac:dyDescent="0.15">
      <c r="B28" s="625" t="s">
        <v>
301</v>
      </c>
      <c r="C28" s="626"/>
      <c r="D28" s="626"/>
      <c r="E28" s="626"/>
      <c r="F28" s="626"/>
      <c r="G28" s="626"/>
      <c r="H28" s="626"/>
      <c r="I28" s="626"/>
      <c r="J28" s="626"/>
      <c r="K28" s="626"/>
      <c r="L28" s="626"/>
      <c r="M28" s="626"/>
      <c r="N28" s="626"/>
      <c r="O28" s="626"/>
      <c r="P28" s="626"/>
      <c r="Q28" s="627"/>
      <c r="R28" s="628">
        <v>
2876</v>
      </c>
      <c r="S28" s="629"/>
      <c r="T28" s="629"/>
      <c r="U28" s="629"/>
      <c r="V28" s="629"/>
      <c r="W28" s="629"/>
      <c r="X28" s="629"/>
      <c r="Y28" s="630"/>
      <c r="Z28" s="655">
        <v>
0</v>
      </c>
      <c r="AA28" s="655"/>
      <c r="AB28" s="655"/>
      <c r="AC28" s="655"/>
      <c r="AD28" s="656">
        <v>
2876</v>
      </c>
      <c r="AE28" s="656"/>
      <c r="AF28" s="656"/>
      <c r="AG28" s="656"/>
      <c r="AH28" s="656"/>
      <c r="AI28" s="656"/>
      <c r="AJ28" s="656"/>
      <c r="AK28" s="656"/>
      <c r="AL28" s="631">
        <v>
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
302</v>
      </c>
      <c r="CE28" s="666"/>
      <c r="CF28" s="666"/>
      <c r="CG28" s="666"/>
      <c r="CH28" s="666"/>
      <c r="CI28" s="666"/>
      <c r="CJ28" s="666"/>
      <c r="CK28" s="666"/>
      <c r="CL28" s="666"/>
      <c r="CM28" s="666"/>
      <c r="CN28" s="666"/>
      <c r="CO28" s="666"/>
      <c r="CP28" s="666"/>
      <c r="CQ28" s="667"/>
      <c r="CR28" s="628">
        <v>
2161301</v>
      </c>
      <c r="CS28" s="629"/>
      <c r="CT28" s="629"/>
      <c r="CU28" s="629"/>
      <c r="CV28" s="629"/>
      <c r="CW28" s="629"/>
      <c r="CX28" s="629"/>
      <c r="CY28" s="630"/>
      <c r="CZ28" s="631">
        <v>
9.5</v>
      </c>
      <c r="DA28" s="641"/>
      <c r="DB28" s="641"/>
      <c r="DC28" s="642"/>
      <c r="DD28" s="634">
        <v>
2096379</v>
      </c>
      <c r="DE28" s="629"/>
      <c r="DF28" s="629"/>
      <c r="DG28" s="629"/>
      <c r="DH28" s="629"/>
      <c r="DI28" s="629"/>
      <c r="DJ28" s="629"/>
      <c r="DK28" s="630"/>
      <c r="DL28" s="634">
        <v>
2096379</v>
      </c>
      <c r="DM28" s="629"/>
      <c r="DN28" s="629"/>
      <c r="DO28" s="629"/>
      <c r="DP28" s="629"/>
      <c r="DQ28" s="629"/>
      <c r="DR28" s="629"/>
      <c r="DS28" s="629"/>
      <c r="DT28" s="629"/>
      <c r="DU28" s="629"/>
      <c r="DV28" s="630"/>
      <c r="DW28" s="631">
        <v>
18.600000000000001</v>
      </c>
      <c r="DX28" s="641"/>
      <c r="DY28" s="641"/>
      <c r="DZ28" s="641"/>
      <c r="EA28" s="641"/>
      <c r="EB28" s="641"/>
      <c r="EC28" s="668"/>
    </row>
    <row r="29" spans="2:133" ht="11.25" customHeight="1" x14ac:dyDescent="0.15">
      <c r="B29" s="625" t="s">
        <v>
303</v>
      </c>
      <c r="C29" s="626"/>
      <c r="D29" s="626"/>
      <c r="E29" s="626"/>
      <c r="F29" s="626"/>
      <c r="G29" s="626"/>
      <c r="H29" s="626"/>
      <c r="I29" s="626"/>
      <c r="J29" s="626"/>
      <c r="K29" s="626"/>
      <c r="L29" s="626"/>
      <c r="M29" s="626"/>
      <c r="N29" s="626"/>
      <c r="O29" s="626"/>
      <c r="P29" s="626"/>
      <c r="Q29" s="627"/>
      <c r="R29" s="628">
        <v>
37609</v>
      </c>
      <c r="S29" s="629"/>
      <c r="T29" s="629"/>
      <c r="U29" s="629"/>
      <c r="V29" s="629"/>
      <c r="W29" s="629"/>
      <c r="X29" s="629"/>
      <c r="Y29" s="630"/>
      <c r="Z29" s="655">
        <v>
0.2</v>
      </c>
      <c r="AA29" s="655"/>
      <c r="AB29" s="655"/>
      <c r="AC29" s="655"/>
      <c r="AD29" s="656" t="s">
        <v>
127</v>
      </c>
      <c r="AE29" s="656"/>
      <c r="AF29" s="656"/>
      <c r="AG29" s="656"/>
      <c r="AH29" s="656"/>
      <c r="AI29" s="656"/>
      <c r="AJ29" s="656"/>
      <c r="AK29" s="656"/>
      <c r="AL29" s="631" t="s">
        <v>
127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
304</v>
      </c>
      <c r="CE29" s="716"/>
      <c r="CF29" s="665" t="s">
        <v>
70</v>
      </c>
      <c r="CG29" s="666"/>
      <c r="CH29" s="666"/>
      <c r="CI29" s="666"/>
      <c r="CJ29" s="666"/>
      <c r="CK29" s="666"/>
      <c r="CL29" s="666"/>
      <c r="CM29" s="666"/>
      <c r="CN29" s="666"/>
      <c r="CO29" s="666"/>
      <c r="CP29" s="666"/>
      <c r="CQ29" s="667"/>
      <c r="CR29" s="628">
        <v>
2161301</v>
      </c>
      <c r="CS29" s="639"/>
      <c r="CT29" s="639"/>
      <c r="CU29" s="639"/>
      <c r="CV29" s="639"/>
      <c r="CW29" s="639"/>
      <c r="CX29" s="639"/>
      <c r="CY29" s="640"/>
      <c r="CZ29" s="631">
        <v>
9.5</v>
      </c>
      <c r="DA29" s="641"/>
      <c r="DB29" s="641"/>
      <c r="DC29" s="642"/>
      <c r="DD29" s="634">
        <v>
2096379</v>
      </c>
      <c r="DE29" s="639"/>
      <c r="DF29" s="639"/>
      <c r="DG29" s="639"/>
      <c r="DH29" s="639"/>
      <c r="DI29" s="639"/>
      <c r="DJ29" s="639"/>
      <c r="DK29" s="640"/>
      <c r="DL29" s="634">
        <v>
2096379</v>
      </c>
      <c r="DM29" s="639"/>
      <c r="DN29" s="639"/>
      <c r="DO29" s="639"/>
      <c r="DP29" s="639"/>
      <c r="DQ29" s="639"/>
      <c r="DR29" s="639"/>
      <c r="DS29" s="639"/>
      <c r="DT29" s="639"/>
      <c r="DU29" s="639"/>
      <c r="DV29" s="640"/>
      <c r="DW29" s="631">
        <v>
18.600000000000001</v>
      </c>
      <c r="DX29" s="641"/>
      <c r="DY29" s="641"/>
      <c r="DZ29" s="641"/>
      <c r="EA29" s="641"/>
      <c r="EB29" s="641"/>
      <c r="EC29" s="668"/>
    </row>
    <row r="30" spans="2:133" ht="11.25" customHeight="1" x14ac:dyDescent="0.15">
      <c r="B30" s="625" t="s">
        <v>
305</v>
      </c>
      <c r="C30" s="626"/>
      <c r="D30" s="626"/>
      <c r="E30" s="626"/>
      <c r="F30" s="626"/>
      <c r="G30" s="626"/>
      <c r="H30" s="626"/>
      <c r="I30" s="626"/>
      <c r="J30" s="626"/>
      <c r="K30" s="626"/>
      <c r="L30" s="626"/>
      <c r="M30" s="626"/>
      <c r="N30" s="626"/>
      <c r="O30" s="626"/>
      <c r="P30" s="626"/>
      <c r="Q30" s="627"/>
      <c r="R30" s="628">
        <v>
233699</v>
      </c>
      <c r="S30" s="629"/>
      <c r="T30" s="629"/>
      <c r="U30" s="629"/>
      <c r="V30" s="629"/>
      <c r="W30" s="629"/>
      <c r="X30" s="629"/>
      <c r="Y30" s="630"/>
      <c r="Z30" s="655">
        <v>
1</v>
      </c>
      <c r="AA30" s="655"/>
      <c r="AB30" s="655"/>
      <c r="AC30" s="655"/>
      <c r="AD30" s="656">
        <v>
19541</v>
      </c>
      <c r="AE30" s="656"/>
      <c r="AF30" s="656"/>
      <c r="AG30" s="656"/>
      <c r="AH30" s="656"/>
      <c r="AI30" s="656"/>
      <c r="AJ30" s="656"/>
      <c r="AK30" s="656"/>
      <c r="AL30" s="631">
        <v>
0.2</v>
      </c>
      <c r="AM30" s="632"/>
      <c r="AN30" s="632"/>
      <c r="AO30" s="657"/>
      <c r="AP30" s="687" t="s">
        <v>
223</v>
      </c>
      <c r="AQ30" s="688"/>
      <c r="AR30" s="688"/>
      <c r="AS30" s="688"/>
      <c r="AT30" s="688"/>
      <c r="AU30" s="688"/>
      <c r="AV30" s="688"/>
      <c r="AW30" s="688"/>
      <c r="AX30" s="688"/>
      <c r="AY30" s="688"/>
      <c r="AZ30" s="688"/>
      <c r="BA30" s="688"/>
      <c r="BB30" s="688"/>
      <c r="BC30" s="688"/>
      <c r="BD30" s="688"/>
      <c r="BE30" s="688"/>
      <c r="BF30" s="689"/>
      <c r="BG30" s="687" t="s">
        <v>
306</v>
      </c>
      <c r="BH30" s="712"/>
      <c r="BI30" s="712"/>
      <c r="BJ30" s="712"/>
      <c r="BK30" s="712"/>
      <c r="BL30" s="712"/>
      <c r="BM30" s="712"/>
      <c r="BN30" s="712"/>
      <c r="BO30" s="712"/>
      <c r="BP30" s="712"/>
      <c r="BQ30" s="713"/>
      <c r="BR30" s="687" t="s">
        <v>
307</v>
      </c>
      <c r="BS30" s="712"/>
      <c r="BT30" s="712"/>
      <c r="BU30" s="712"/>
      <c r="BV30" s="712"/>
      <c r="BW30" s="712"/>
      <c r="BX30" s="712"/>
      <c r="BY30" s="712"/>
      <c r="BZ30" s="712"/>
      <c r="CA30" s="712"/>
      <c r="CB30" s="713"/>
      <c r="CD30" s="717"/>
      <c r="CE30" s="718"/>
      <c r="CF30" s="665" t="s">
        <v>
308</v>
      </c>
      <c r="CG30" s="666"/>
      <c r="CH30" s="666"/>
      <c r="CI30" s="666"/>
      <c r="CJ30" s="666"/>
      <c r="CK30" s="666"/>
      <c r="CL30" s="666"/>
      <c r="CM30" s="666"/>
      <c r="CN30" s="666"/>
      <c r="CO30" s="666"/>
      <c r="CP30" s="666"/>
      <c r="CQ30" s="667"/>
      <c r="CR30" s="628">
        <v>
2077169</v>
      </c>
      <c r="CS30" s="629"/>
      <c r="CT30" s="629"/>
      <c r="CU30" s="629"/>
      <c r="CV30" s="629"/>
      <c r="CW30" s="629"/>
      <c r="CX30" s="629"/>
      <c r="CY30" s="630"/>
      <c r="CZ30" s="631">
        <v>
9.1999999999999993</v>
      </c>
      <c r="DA30" s="641"/>
      <c r="DB30" s="641"/>
      <c r="DC30" s="642"/>
      <c r="DD30" s="634">
        <v>
2019112</v>
      </c>
      <c r="DE30" s="629"/>
      <c r="DF30" s="629"/>
      <c r="DG30" s="629"/>
      <c r="DH30" s="629"/>
      <c r="DI30" s="629"/>
      <c r="DJ30" s="629"/>
      <c r="DK30" s="630"/>
      <c r="DL30" s="634">
        <v>
2019112</v>
      </c>
      <c r="DM30" s="629"/>
      <c r="DN30" s="629"/>
      <c r="DO30" s="629"/>
      <c r="DP30" s="629"/>
      <c r="DQ30" s="629"/>
      <c r="DR30" s="629"/>
      <c r="DS30" s="629"/>
      <c r="DT30" s="629"/>
      <c r="DU30" s="629"/>
      <c r="DV30" s="630"/>
      <c r="DW30" s="631">
        <v>
17.899999999999999</v>
      </c>
      <c r="DX30" s="641"/>
      <c r="DY30" s="641"/>
      <c r="DZ30" s="641"/>
      <c r="EA30" s="641"/>
      <c r="EB30" s="641"/>
      <c r="EC30" s="668"/>
    </row>
    <row r="31" spans="2:133" ht="11.25" customHeight="1" x14ac:dyDescent="0.15">
      <c r="B31" s="625" t="s">
        <v>
309</v>
      </c>
      <c r="C31" s="626"/>
      <c r="D31" s="626"/>
      <c r="E31" s="626"/>
      <c r="F31" s="626"/>
      <c r="G31" s="626"/>
      <c r="H31" s="626"/>
      <c r="I31" s="626"/>
      <c r="J31" s="626"/>
      <c r="K31" s="626"/>
      <c r="L31" s="626"/>
      <c r="M31" s="626"/>
      <c r="N31" s="626"/>
      <c r="O31" s="626"/>
      <c r="P31" s="626"/>
      <c r="Q31" s="627"/>
      <c r="R31" s="628">
        <v>
163503</v>
      </c>
      <c r="S31" s="629"/>
      <c r="T31" s="629"/>
      <c r="U31" s="629"/>
      <c r="V31" s="629"/>
      <c r="W31" s="629"/>
      <c r="X31" s="629"/>
      <c r="Y31" s="630"/>
      <c r="Z31" s="655">
        <v>
0.7</v>
      </c>
      <c r="AA31" s="655"/>
      <c r="AB31" s="655"/>
      <c r="AC31" s="655"/>
      <c r="AD31" s="656" t="s">
        <v>
127</v>
      </c>
      <c r="AE31" s="656"/>
      <c r="AF31" s="656"/>
      <c r="AG31" s="656"/>
      <c r="AH31" s="656"/>
      <c r="AI31" s="656"/>
      <c r="AJ31" s="656"/>
      <c r="AK31" s="656"/>
      <c r="AL31" s="631" t="s">
        <v>
127</v>
      </c>
      <c r="AM31" s="632"/>
      <c r="AN31" s="632"/>
      <c r="AO31" s="657"/>
      <c r="AP31" s="703" t="s">
        <v>
310</v>
      </c>
      <c r="AQ31" s="704"/>
      <c r="AR31" s="704"/>
      <c r="AS31" s="704"/>
      <c r="AT31" s="709" t="s">
        <v>
311</v>
      </c>
      <c r="AU31" s="366"/>
      <c r="AV31" s="366"/>
      <c r="AW31" s="366"/>
      <c r="AX31" s="696" t="s">
        <v>
187</v>
      </c>
      <c r="AY31" s="697"/>
      <c r="AZ31" s="697"/>
      <c r="BA31" s="697"/>
      <c r="BB31" s="697"/>
      <c r="BC31" s="697"/>
      <c r="BD31" s="697"/>
      <c r="BE31" s="697"/>
      <c r="BF31" s="698"/>
      <c r="BG31" s="699">
        <v>
99.2</v>
      </c>
      <c r="BH31" s="700"/>
      <c r="BI31" s="700"/>
      <c r="BJ31" s="700"/>
      <c r="BK31" s="700"/>
      <c r="BL31" s="700"/>
      <c r="BM31" s="701">
        <v>
97.2</v>
      </c>
      <c r="BN31" s="700"/>
      <c r="BO31" s="700"/>
      <c r="BP31" s="700"/>
      <c r="BQ31" s="702"/>
      <c r="BR31" s="699">
        <v>
98.8</v>
      </c>
      <c r="BS31" s="700"/>
      <c r="BT31" s="700"/>
      <c r="BU31" s="700"/>
      <c r="BV31" s="700"/>
      <c r="BW31" s="700"/>
      <c r="BX31" s="701">
        <v>
96.4</v>
      </c>
      <c r="BY31" s="700"/>
      <c r="BZ31" s="700"/>
      <c r="CA31" s="700"/>
      <c r="CB31" s="702"/>
      <c r="CD31" s="717"/>
      <c r="CE31" s="718"/>
      <c r="CF31" s="665" t="s">
        <v>
312</v>
      </c>
      <c r="CG31" s="666"/>
      <c r="CH31" s="666"/>
      <c r="CI31" s="666"/>
      <c r="CJ31" s="666"/>
      <c r="CK31" s="666"/>
      <c r="CL31" s="666"/>
      <c r="CM31" s="666"/>
      <c r="CN31" s="666"/>
      <c r="CO31" s="666"/>
      <c r="CP31" s="666"/>
      <c r="CQ31" s="667"/>
      <c r="CR31" s="628">
        <v>
84132</v>
      </c>
      <c r="CS31" s="639"/>
      <c r="CT31" s="639"/>
      <c r="CU31" s="639"/>
      <c r="CV31" s="639"/>
      <c r="CW31" s="639"/>
      <c r="CX31" s="639"/>
      <c r="CY31" s="640"/>
      <c r="CZ31" s="631">
        <v>
0.4</v>
      </c>
      <c r="DA31" s="641"/>
      <c r="DB31" s="641"/>
      <c r="DC31" s="642"/>
      <c r="DD31" s="634">
        <v>
77267</v>
      </c>
      <c r="DE31" s="639"/>
      <c r="DF31" s="639"/>
      <c r="DG31" s="639"/>
      <c r="DH31" s="639"/>
      <c r="DI31" s="639"/>
      <c r="DJ31" s="639"/>
      <c r="DK31" s="640"/>
      <c r="DL31" s="634">
        <v>
77267</v>
      </c>
      <c r="DM31" s="639"/>
      <c r="DN31" s="639"/>
      <c r="DO31" s="639"/>
      <c r="DP31" s="639"/>
      <c r="DQ31" s="639"/>
      <c r="DR31" s="639"/>
      <c r="DS31" s="639"/>
      <c r="DT31" s="639"/>
      <c r="DU31" s="639"/>
      <c r="DV31" s="640"/>
      <c r="DW31" s="631">
        <v>
0.7</v>
      </c>
      <c r="DX31" s="641"/>
      <c r="DY31" s="641"/>
      <c r="DZ31" s="641"/>
      <c r="EA31" s="641"/>
      <c r="EB31" s="641"/>
      <c r="EC31" s="668"/>
    </row>
    <row r="32" spans="2:133" ht="11.25" customHeight="1" x14ac:dyDescent="0.15">
      <c r="B32" s="625" t="s">
        <v>
313</v>
      </c>
      <c r="C32" s="626"/>
      <c r="D32" s="626"/>
      <c r="E32" s="626"/>
      <c r="F32" s="626"/>
      <c r="G32" s="626"/>
      <c r="H32" s="626"/>
      <c r="I32" s="626"/>
      <c r="J32" s="626"/>
      <c r="K32" s="626"/>
      <c r="L32" s="626"/>
      <c r="M32" s="626"/>
      <c r="N32" s="626"/>
      <c r="O32" s="626"/>
      <c r="P32" s="626"/>
      <c r="Q32" s="627"/>
      <c r="R32" s="628">
        <v>
4911293</v>
      </c>
      <c r="S32" s="629"/>
      <c r="T32" s="629"/>
      <c r="U32" s="629"/>
      <c r="V32" s="629"/>
      <c r="W32" s="629"/>
      <c r="X32" s="629"/>
      <c r="Y32" s="630"/>
      <c r="Z32" s="655">
        <v>
20.399999999999999</v>
      </c>
      <c r="AA32" s="655"/>
      <c r="AB32" s="655"/>
      <c r="AC32" s="655"/>
      <c r="AD32" s="656" t="s">
        <v>
127</v>
      </c>
      <c r="AE32" s="656"/>
      <c r="AF32" s="656"/>
      <c r="AG32" s="656"/>
      <c r="AH32" s="656"/>
      <c r="AI32" s="656"/>
      <c r="AJ32" s="656"/>
      <c r="AK32" s="656"/>
      <c r="AL32" s="631" t="s">
        <v>
127</v>
      </c>
      <c r="AM32" s="632"/>
      <c r="AN32" s="632"/>
      <c r="AO32" s="657"/>
      <c r="AP32" s="705"/>
      <c r="AQ32" s="706"/>
      <c r="AR32" s="706"/>
      <c r="AS32" s="706"/>
      <c r="AT32" s="710"/>
      <c r="AU32" s="362" t="s">
        <v>
314</v>
      </c>
      <c r="AV32" s="362"/>
      <c r="AW32" s="362"/>
      <c r="AX32" s="625" t="s">
        <v>
315</v>
      </c>
      <c r="AY32" s="626"/>
      <c r="AZ32" s="626"/>
      <c r="BA32" s="626"/>
      <c r="BB32" s="626"/>
      <c r="BC32" s="626"/>
      <c r="BD32" s="626"/>
      <c r="BE32" s="626"/>
      <c r="BF32" s="627"/>
      <c r="BG32" s="694">
        <v>
99.3</v>
      </c>
      <c r="BH32" s="639"/>
      <c r="BI32" s="639"/>
      <c r="BJ32" s="639"/>
      <c r="BK32" s="639"/>
      <c r="BL32" s="639"/>
      <c r="BM32" s="632">
        <v>
97.5</v>
      </c>
      <c r="BN32" s="695"/>
      <c r="BO32" s="695"/>
      <c r="BP32" s="695"/>
      <c r="BQ32" s="672"/>
      <c r="BR32" s="694">
        <v>
98.9</v>
      </c>
      <c r="BS32" s="639"/>
      <c r="BT32" s="639"/>
      <c r="BU32" s="639"/>
      <c r="BV32" s="639"/>
      <c r="BW32" s="639"/>
      <c r="BX32" s="632">
        <v>
96.7</v>
      </c>
      <c r="BY32" s="695"/>
      <c r="BZ32" s="695"/>
      <c r="CA32" s="695"/>
      <c r="CB32" s="672"/>
      <c r="CD32" s="719"/>
      <c r="CE32" s="720"/>
      <c r="CF32" s="665" t="s">
        <v>
316</v>
      </c>
      <c r="CG32" s="666"/>
      <c r="CH32" s="666"/>
      <c r="CI32" s="666"/>
      <c r="CJ32" s="666"/>
      <c r="CK32" s="666"/>
      <c r="CL32" s="666"/>
      <c r="CM32" s="666"/>
      <c r="CN32" s="666"/>
      <c r="CO32" s="666"/>
      <c r="CP32" s="666"/>
      <c r="CQ32" s="667"/>
      <c r="CR32" s="628" t="s">
        <v>
127</v>
      </c>
      <c r="CS32" s="629"/>
      <c r="CT32" s="629"/>
      <c r="CU32" s="629"/>
      <c r="CV32" s="629"/>
      <c r="CW32" s="629"/>
      <c r="CX32" s="629"/>
      <c r="CY32" s="630"/>
      <c r="CZ32" s="631" t="s">
        <v>
127</v>
      </c>
      <c r="DA32" s="641"/>
      <c r="DB32" s="641"/>
      <c r="DC32" s="642"/>
      <c r="DD32" s="634" t="s">
        <v>
127</v>
      </c>
      <c r="DE32" s="629"/>
      <c r="DF32" s="629"/>
      <c r="DG32" s="629"/>
      <c r="DH32" s="629"/>
      <c r="DI32" s="629"/>
      <c r="DJ32" s="629"/>
      <c r="DK32" s="630"/>
      <c r="DL32" s="634" t="s">
        <v>
127</v>
      </c>
      <c r="DM32" s="629"/>
      <c r="DN32" s="629"/>
      <c r="DO32" s="629"/>
      <c r="DP32" s="629"/>
      <c r="DQ32" s="629"/>
      <c r="DR32" s="629"/>
      <c r="DS32" s="629"/>
      <c r="DT32" s="629"/>
      <c r="DU32" s="629"/>
      <c r="DV32" s="630"/>
      <c r="DW32" s="631" t="s">
        <v>
127</v>
      </c>
      <c r="DX32" s="641"/>
      <c r="DY32" s="641"/>
      <c r="DZ32" s="641"/>
      <c r="EA32" s="641"/>
      <c r="EB32" s="641"/>
      <c r="EC32" s="668"/>
    </row>
    <row r="33" spans="2:133" ht="11.25" customHeight="1" x14ac:dyDescent="0.15">
      <c r="B33" s="691" t="s">
        <v>
317</v>
      </c>
      <c r="C33" s="692"/>
      <c r="D33" s="692"/>
      <c r="E33" s="692"/>
      <c r="F33" s="692"/>
      <c r="G33" s="692"/>
      <c r="H33" s="692"/>
      <c r="I33" s="692"/>
      <c r="J33" s="692"/>
      <c r="K33" s="692"/>
      <c r="L33" s="692"/>
      <c r="M33" s="692"/>
      <c r="N33" s="692"/>
      <c r="O33" s="692"/>
      <c r="P33" s="692"/>
      <c r="Q33" s="693"/>
      <c r="R33" s="628" t="s">
        <v>
127</v>
      </c>
      <c r="S33" s="629"/>
      <c r="T33" s="629"/>
      <c r="U33" s="629"/>
      <c r="V33" s="629"/>
      <c r="W33" s="629"/>
      <c r="X33" s="629"/>
      <c r="Y33" s="630"/>
      <c r="Z33" s="655" t="s">
        <v>
127</v>
      </c>
      <c r="AA33" s="655"/>
      <c r="AB33" s="655"/>
      <c r="AC33" s="655"/>
      <c r="AD33" s="656" t="s">
        <v>
127</v>
      </c>
      <c r="AE33" s="656"/>
      <c r="AF33" s="656"/>
      <c r="AG33" s="656"/>
      <c r="AH33" s="656"/>
      <c r="AI33" s="656"/>
      <c r="AJ33" s="656"/>
      <c r="AK33" s="656"/>
      <c r="AL33" s="631" t="s">
        <v>
127</v>
      </c>
      <c r="AM33" s="632"/>
      <c r="AN33" s="632"/>
      <c r="AO33" s="657"/>
      <c r="AP33" s="707"/>
      <c r="AQ33" s="708"/>
      <c r="AR33" s="708"/>
      <c r="AS33" s="708"/>
      <c r="AT33" s="711"/>
      <c r="AU33" s="360"/>
      <c r="AV33" s="360"/>
      <c r="AW33" s="360"/>
      <c r="AX33" s="605" t="s">
        <v>
318</v>
      </c>
      <c r="AY33" s="606"/>
      <c r="AZ33" s="606"/>
      <c r="BA33" s="606"/>
      <c r="BB33" s="606"/>
      <c r="BC33" s="606"/>
      <c r="BD33" s="606"/>
      <c r="BE33" s="606"/>
      <c r="BF33" s="607"/>
      <c r="BG33" s="690">
        <v>
98.9</v>
      </c>
      <c r="BH33" s="609"/>
      <c r="BI33" s="609"/>
      <c r="BJ33" s="609"/>
      <c r="BK33" s="609"/>
      <c r="BL33" s="609"/>
      <c r="BM33" s="647">
        <v>
96.5</v>
      </c>
      <c r="BN33" s="609"/>
      <c r="BO33" s="609"/>
      <c r="BP33" s="609"/>
      <c r="BQ33" s="658"/>
      <c r="BR33" s="690">
        <v>
98.5</v>
      </c>
      <c r="BS33" s="609"/>
      <c r="BT33" s="609"/>
      <c r="BU33" s="609"/>
      <c r="BV33" s="609"/>
      <c r="BW33" s="609"/>
      <c r="BX33" s="647">
        <v>
95.8</v>
      </c>
      <c r="BY33" s="609"/>
      <c r="BZ33" s="609"/>
      <c r="CA33" s="609"/>
      <c r="CB33" s="658"/>
      <c r="CD33" s="665" t="s">
        <v>
319</v>
      </c>
      <c r="CE33" s="666"/>
      <c r="CF33" s="666"/>
      <c r="CG33" s="666"/>
      <c r="CH33" s="666"/>
      <c r="CI33" s="666"/>
      <c r="CJ33" s="666"/>
      <c r="CK33" s="666"/>
      <c r="CL33" s="666"/>
      <c r="CM33" s="666"/>
      <c r="CN33" s="666"/>
      <c r="CO33" s="666"/>
      <c r="CP33" s="666"/>
      <c r="CQ33" s="667"/>
      <c r="CR33" s="628">
        <v>
8174891</v>
      </c>
      <c r="CS33" s="639"/>
      <c r="CT33" s="639"/>
      <c r="CU33" s="639"/>
      <c r="CV33" s="639"/>
      <c r="CW33" s="639"/>
      <c r="CX33" s="639"/>
      <c r="CY33" s="640"/>
      <c r="CZ33" s="631">
        <v>
36</v>
      </c>
      <c r="DA33" s="641"/>
      <c r="DB33" s="641"/>
      <c r="DC33" s="642"/>
      <c r="DD33" s="634">
        <v>
6712728</v>
      </c>
      <c r="DE33" s="639"/>
      <c r="DF33" s="639"/>
      <c r="DG33" s="639"/>
      <c r="DH33" s="639"/>
      <c r="DI33" s="639"/>
      <c r="DJ33" s="639"/>
      <c r="DK33" s="640"/>
      <c r="DL33" s="634">
        <v>
4019308</v>
      </c>
      <c r="DM33" s="639"/>
      <c r="DN33" s="639"/>
      <c r="DO33" s="639"/>
      <c r="DP33" s="639"/>
      <c r="DQ33" s="639"/>
      <c r="DR33" s="639"/>
      <c r="DS33" s="639"/>
      <c r="DT33" s="639"/>
      <c r="DU33" s="639"/>
      <c r="DV33" s="640"/>
      <c r="DW33" s="631">
        <v>
35.6</v>
      </c>
      <c r="DX33" s="641"/>
      <c r="DY33" s="641"/>
      <c r="DZ33" s="641"/>
      <c r="EA33" s="641"/>
      <c r="EB33" s="641"/>
      <c r="EC33" s="668"/>
    </row>
    <row r="34" spans="2:133" ht="11.25" customHeight="1" x14ac:dyDescent="0.15">
      <c r="B34" s="625" t="s">
        <v>
320</v>
      </c>
      <c r="C34" s="626"/>
      <c r="D34" s="626"/>
      <c r="E34" s="626"/>
      <c r="F34" s="626"/>
      <c r="G34" s="626"/>
      <c r="H34" s="626"/>
      <c r="I34" s="626"/>
      <c r="J34" s="626"/>
      <c r="K34" s="626"/>
      <c r="L34" s="626"/>
      <c r="M34" s="626"/>
      <c r="N34" s="626"/>
      <c r="O34" s="626"/>
      <c r="P34" s="626"/>
      <c r="Q34" s="627"/>
      <c r="R34" s="628">
        <v>
1803267</v>
      </c>
      <c r="S34" s="629"/>
      <c r="T34" s="629"/>
      <c r="U34" s="629"/>
      <c r="V34" s="629"/>
      <c r="W34" s="629"/>
      <c r="X34" s="629"/>
      <c r="Y34" s="630"/>
      <c r="Z34" s="655">
        <v>
7.5</v>
      </c>
      <c r="AA34" s="655"/>
      <c r="AB34" s="655"/>
      <c r="AC34" s="655"/>
      <c r="AD34" s="656" t="s">
        <v>
127</v>
      </c>
      <c r="AE34" s="656"/>
      <c r="AF34" s="656"/>
      <c r="AG34" s="656"/>
      <c r="AH34" s="656"/>
      <c r="AI34" s="656"/>
      <c r="AJ34" s="656"/>
      <c r="AK34" s="656"/>
      <c r="AL34" s="631" t="s">
        <v>
127</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
321</v>
      </c>
      <c r="CE34" s="666"/>
      <c r="CF34" s="666"/>
      <c r="CG34" s="666"/>
      <c r="CH34" s="666"/>
      <c r="CI34" s="666"/>
      <c r="CJ34" s="666"/>
      <c r="CK34" s="666"/>
      <c r="CL34" s="666"/>
      <c r="CM34" s="666"/>
      <c r="CN34" s="666"/>
      <c r="CO34" s="666"/>
      <c r="CP34" s="666"/>
      <c r="CQ34" s="667"/>
      <c r="CR34" s="628">
        <v>
2709836</v>
      </c>
      <c r="CS34" s="629"/>
      <c r="CT34" s="629"/>
      <c r="CU34" s="629"/>
      <c r="CV34" s="629"/>
      <c r="CW34" s="629"/>
      <c r="CX34" s="629"/>
      <c r="CY34" s="630"/>
      <c r="CZ34" s="631">
        <v>
11.9</v>
      </c>
      <c r="DA34" s="641"/>
      <c r="DB34" s="641"/>
      <c r="DC34" s="642"/>
      <c r="DD34" s="634">
        <v>
1959370</v>
      </c>
      <c r="DE34" s="629"/>
      <c r="DF34" s="629"/>
      <c r="DG34" s="629"/>
      <c r="DH34" s="629"/>
      <c r="DI34" s="629"/>
      <c r="DJ34" s="629"/>
      <c r="DK34" s="630"/>
      <c r="DL34" s="634">
        <v>
1611584</v>
      </c>
      <c r="DM34" s="629"/>
      <c r="DN34" s="629"/>
      <c r="DO34" s="629"/>
      <c r="DP34" s="629"/>
      <c r="DQ34" s="629"/>
      <c r="DR34" s="629"/>
      <c r="DS34" s="629"/>
      <c r="DT34" s="629"/>
      <c r="DU34" s="629"/>
      <c r="DV34" s="630"/>
      <c r="DW34" s="631">
        <v>
14.3</v>
      </c>
      <c r="DX34" s="641"/>
      <c r="DY34" s="641"/>
      <c r="DZ34" s="641"/>
      <c r="EA34" s="641"/>
      <c r="EB34" s="641"/>
      <c r="EC34" s="668"/>
    </row>
    <row r="35" spans="2:133" ht="11.25" customHeight="1" x14ac:dyDescent="0.15">
      <c r="B35" s="625" t="s">
        <v>
322</v>
      </c>
      <c r="C35" s="626"/>
      <c r="D35" s="626"/>
      <c r="E35" s="626"/>
      <c r="F35" s="626"/>
      <c r="G35" s="626"/>
      <c r="H35" s="626"/>
      <c r="I35" s="626"/>
      <c r="J35" s="626"/>
      <c r="K35" s="626"/>
      <c r="L35" s="626"/>
      <c r="M35" s="626"/>
      <c r="N35" s="626"/>
      <c r="O35" s="626"/>
      <c r="P35" s="626"/>
      <c r="Q35" s="627"/>
      <c r="R35" s="628">
        <v>
107560</v>
      </c>
      <c r="S35" s="629"/>
      <c r="T35" s="629"/>
      <c r="U35" s="629"/>
      <c r="V35" s="629"/>
      <c r="W35" s="629"/>
      <c r="X35" s="629"/>
      <c r="Y35" s="630"/>
      <c r="Z35" s="655">
        <v>
0.4</v>
      </c>
      <c r="AA35" s="655"/>
      <c r="AB35" s="655"/>
      <c r="AC35" s="655"/>
      <c r="AD35" s="656">
        <v>
33435</v>
      </c>
      <c r="AE35" s="656"/>
      <c r="AF35" s="656"/>
      <c r="AG35" s="656"/>
      <c r="AH35" s="656"/>
      <c r="AI35" s="656"/>
      <c r="AJ35" s="656"/>
      <c r="AK35" s="656"/>
      <c r="AL35" s="631">
        <v>
0.3</v>
      </c>
      <c r="AM35" s="632"/>
      <c r="AN35" s="632"/>
      <c r="AO35" s="657"/>
      <c r="AP35" s="218"/>
      <c r="AQ35" s="687" t="s">
        <v>
323</v>
      </c>
      <c r="AR35" s="688"/>
      <c r="AS35" s="688"/>
      <c r="AT35" s="688"/>
      <c r="AU35" s="688"/>
      <c r="AV35" s="688"/>
      <c r="AW35" s="688"/>
      <c r="AX35" s="688"/>
      <c r="AY35" s="688"/>
      <c r="AZ35" s="688"/>
      <c r="BA35" s="688"/>
      <c r="BB35" s="688"/>
      <c r="BC35" s="688"/>
      <c r="BD35" s="688"/>
      <c r="BE35" s="688"/>
      <c r="BF35" s="689"/>
      <c r="BG35" s="687" t="s">
        <v>
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
325</v>
      </c>
      <c r="CE35" s="666"/>
      <c r="CF35" s="666"/>
      <c r="CG35" s="666"/>
      <c r="CH35" s="666"/>
      <c r="CI35" s="666"/>
      <c r="CJ35" s="666"/>
      <c r="CK35" s="666"/>
      <c r="CL35" s="666"/>
      <c r="CM35" s="666"/>
      <c r="CN35" s="666"/>
      <c r="CO35" s="666"/>
      <c r="CP35" s="666"/>
      <c r="CQ35" s="667"/>
      <c r="CR35" s="628">
        <v>
272193</v>
      </c>
      <c r="CS35" s="639"/>
      <c r="CT35" s="639"/>
      <c r="CU35" s="639"/>
      <c r="CV35" s="639"/>
      <c r="CW35" s="639"/>
      <c r="CX35" s="639"/>
      <c r="CY35" s="640"/>
      <c r="CZ35" s="631">
        <v>
1.2</v>
      </c>
      <c r="DA35" s="641"/>
      <c r="DB35" s="641"/>
      <c r="DC35" s="642"/>
      <c r="DD35" s="634">
        <v>
211256</v>
      </c>
      <c r="DE35" s="639"/>
      <c r="DF35" s="639"/>
      <c r="DG35" s="639"/>
      <c r="DH35" s="639"/>
      <c r="DI35" s="639"/>
      <c r="DJ35" s="639"/>
      <c r="DK35" s="640"/>
      <c r="DL35" s="634">
        <v>
194822</v>
      </c>
      <c r="DM35" s="639"/>
      <c r="DN35" s="639"/>
      <c r="DO35" s="639"/>
      <c r="DP35" s="639"/>
      <c r="DQ35" s="639"/>
      <c r="DR35" s="639"/>
      <c r="DS35" s="639"/>
      <c r="DT35" s="639"/>
      <c r="DU35" s="639"/>
      <c r="DV35" s="640"/>
      <c r="DW35" s="631">
        <v>
1.7</v>
      </c>
      <c r="DX35" s="641"/>
      <c r="DY35" s="641"/>
      <c r="DZ35" s="641"/>
      <c r="EA35" s="641"/>
      <c r="EB35" s="641"/>
      <c r="EC35" s="668"/>
    </row>
    <row r="36" spans="2:133" ht="11.25" customHeight="1" x14ac:dyDescent="0.15">
      <c r="B36" s="625" t="s">
        <v>
326</v>
      </c>
      <c r="C36" s="626"/>
      <c r="D36" s="626"/>
      <c r="E36" s="626"/>
      <c r="F36" s="626"/>
      <c r="G36" s="626"/>
      <c r="H36" s="626"/>
      <c r="I36" s="626"/>
      <c r="J36" s="626"/>
      <c r="K36" s="626"/>
      <c r="L36" s="626"/>
      <c r="M36" s="626"/>
      <c r="N36" s="626"/>
      <c r="O36" s="626"/>
      <c r="P36" s="626"/>
      <c r="Q36" s="627"/>
      <c r="R36" s="628">
        <v>
148571</v>
      </c>
      <c r="S36" s="629"/>
      <c r="T36" s="629"/>
      <c r="U36" s="629"/>
      <c r="V36" s="629"/>
      <c r="W36" s="629"/>
      <c r="X36" s="629"/>
      <c r="Y36" s="630"/>
      <c r="Z36" s="655">
        <v>
0.6</v>
      </c>
      <c r="AA36" s="655"/>
      <c r="AB36" s="655"/>
      <c r="AC36" s="655"/>
      <c r="AD36" s="656" t="s">
        <v>
127</v>
      </c>
      <c r="AE36" s="656"/>
      <c r="AF36" s="656"/>
      <c r="AG36" s="656"/>
      <c r="AH36" s="656"/>
      <c r="AI36" s="656"/>
      <c r="AJ36" s="656"/>
      <c r="AK36" s="656"/>
      <c r="AL36" s="631" t="s">
        <v>
127</v>
      </c>
      <c r="AM36" s="632"/>
      <c r="AN36" s="632"/>
      <c r="AO36" s="657"/>
      <c r="AP36" s="218"/>
      <c r="AQ36" s="678" t="s">
        <v>
327</v>
      </c>
      <c r="AR36" s="679"/>
      <c r="AS36" s="679"/>
      <c r="AT36" s="679"/>
      <c r="AU36" s="679"/>
      <c r="AV36" s="679"/>
      <c r="AW36" s="679"/>
      <c r="AX36" s="679"/>
      <c r="AY36" s="680"/>
      <c r="AZ36" s="681">
        <v>
2826313</v>
      </c>
      <c r="BA36" s="682"/>
      <c r="BB36" s="682"/>
      <c r="BC36" s="682"/>
      <c r="BD36" s="682"/>
      <c r="BE36" s="682"/>
      <c r="BF36" s="683"/>
      <c r="BG36" s="684" t="s">
        <v>
328</v>
      </c>
      <c r="BH36" s="685"/>
      <c r="BI36" s="685"/>
      <c r="BJ36" s="685"/>
      <c r="BK36" s="685"/>
      <c r="BL36" s="685"/>
      <c r="BM36" s="685"/>
      <c r="BN36" s="685"/>
      <c r="BO36" s="685"/>
      <c r="BP36" s="685"/>
      <c r="BQ36" s="685"/>
      <c r="BR36" s="685"/>
      <c r="BS36" s="685"/>
      <c r="BT36" s="685"/>
      <c r="BU36" s="686"/>
      <c r="BV36" s="681">
        <v>
93898</v>
      </c>
      <c r="BW36" s="682"/>
      <c r="BX36" s="682"/>
      <c r="BY36" s="682"/>
      <c r="BZ36" s="682"/>
      <c r="CA36" s="682"/>
      <c r="CB36" s="683"/>
      <c r="CD36" s="665" t="s">
        <v>
329</v>
      </c>
      <c r="CE36" s="666"/>
      <c r="CF36" s="666"/>
      <c r="CG36" s="666"/>
      <c r="CH36" s="666"/>
      <c r="CI36" s="666"/>
      <c r="CJ36" s="666"/>
      <c r="CK36" s="666"/>
      <c r="CL36" s="666"/>
      <c r="CM36" s="666"/>
      <c r="CN36" s="666"/>
      <c r="CO36" s="666"/>
      <c r="CP36" s="666"/>
      <c r="CQ36" s="667"/>
      <c r="CR36" s="628">
        <v>
1753991</v>
      </c>
      <c r="CS36" s="629"/>
      <c r="CT36" s="629"/>
      <c r="CU36" s="629"/>
      <c r="CV36" s="629"/>
      <c r="CW36" s="629"/>
      <c r="CX36" s="629"/>
      <c r="CY36" s="630"/>
      <c r="CZ36" s="631">
        <v>
7.7</v>
      </c>
      <c r="DA36" s="641"/>
      <c r="DB36" s="641"/>
      <c r="DC36" s="642"/>
      <c r="DD36" s="634">
        <v>
1549887</v>
      </c>
      <c r="DE36" s="629"/>
      <c r="DF36" s="629"/>
      <c r="DG36" s="629"/>
      <c r="DH36" s="629"/>
      <c r="DI36" s="629"/>
      <c r="DJ36" s="629"/>
      <c r="DK36" s="630"/>
      <c r="DL36" s="634">
        <v>
720123</v>
      </c>
      <c r="DM36" s="629"/>
      <c r="DN36" s="629"/>
      <c r="DO36" s="629"/>
      <c r="DP36" s="629"/>
      <c r="DQ36" s="629"/>
      <c r="DR36" s="629"/>
      <c r="DS36" s="629"/>
      <c r="DT36" s="629"/>
      <c r="DU36" s="629"/>
      <c r="DV36" s="630"/>
      <c r="DW36" s="631">
        <v>
6.4</v>
      </c>
      <c r="DX36" s="641"/>
      <c r="DY36" s="641"/>
      <c r="DZ36" s="641"/>
      <c r="EA36" s="641"/>
      <c r="EB36" s="641"/>
      <c r="EC36" s="668"/>
    </row>
    <row r="37" spans="2:133" ht="11.25" customHeight="1" x14ac:dyDescent="0.15">
      <c r="B37" s="625" t="s">
        <v>
330</v>
      </c>
      <c r="C37" s="626"/>
      <c r="D37" s="626"/>
      <c r="E37" s="626"/>
      <c r="F37" s="626"/>
      <c r="G37" s="626"/>
      <c r="H37" s="626"/>
      <c r="I37" s="626"/>
      <c r="J37" s="626"/>
      <c r="K37" s="626"/>
      <c r="L37" s="626"/>
      <c r="M37" s="626"/>
      <c r="N37" s="626"/>
      <c r="O37" s="626"/>
      <c r="P37" s="626"/>
      <c r="Q37" s="627"/>
      <c r="R37" s="628">
        <v>
164280</v>
      </c>
      <c r="S37" s="629"/>
      <c r="T37" s="629"/>
      <c r="U37" s="629"/>
      <c r="V37" s="629"/>
      <c r="W37" s="629"/>
      <c r="X37" s="629"/>
      <c r="Y37" s="630"/>
      <c r="Z37" s="655">
        <v>
0.7</v>
      </c>
      <c r="AA37" s="655"/>
      <c r="AB37" s="655"/>
      <c r="AC37" s="655"/>
      <c r="AD37" s="656" t="s">
        <v>
127</v>
      </c>
      <c r="AE37" s="656"/>
      <c r="AF37" s="656"/>
      <c r="AG37" s="656"/>
      <c r="AH37" s="656"/>
      <c r="AI37" s="656"/>
      <c r="AJ37" s="656"/>
      <c r="AK37" s="656"/>
      <c r="AL37" s="631" t="s">
        <v>
127</v>
      </c>
      <c r="AM37" s="632"/>
      <c r="AN37" s="632"/>
      <c r="AO37" s="657"/>
      <c r="AQ37" s="669" t="s">
        <v>
331</v>
      </c>
      <c r="AR37" s="670"/>
      <c r="AS37" s="670"/>
      <c r="AT37" s="670"/>
      <c r="AU37" s="670"/>
      <c r="AV37" s="670"/>
      <c r="AW37" s="670"/>
      <c r="AX37" s="670"/>
      <c r="AY37" s="671"/>
      <c r="AZ37" s="628">
        <v>
613927</v>
      </c>
      <c r="BA37" s="629"/>
      <c r="BB37" s="629"/>
      <c r="BC37" s="629"/>
      <c r="BD37" s="639"/>
      <c r="BE37" s="639"/>
      <c r="BF37" s="672"/>
      <c r="BG37" s="665" t="s">
        <v>
332</v>
      </c>
      <c r="BH37" s="666"/>
      <c r="BI37" s="666"/>
      <c r="BJ37" s="666"/>
      <c r="BK37" s="666"/>
      <c r="BL37" s="666"/>
      <c r="BM37" s="666"/>
      <c r="BN37" s="666"/>
      <c r="BO37" s="666"/>
      <c r="BP37" s="666"/>
      <c r="BQ37" s="666"/>
      <c r="BR37" s="666"/>
      <c r="BS37" s="666"/>
      <c r="BT37" s="666"/>
      <c r="BU37" s="667"/>
      <c r="BV37" s="628">
        <v>
40041</v>
      </c>
      <c r="BW37" s="629"/>
      <c r="BX37" s="629"/>
      <c r="BY37" s="629"/>
      <c r="BZ37" s="629"/>
      <c r="CA37" s="629"/>
      <c r="CB37" s="673"/>
      <c r="CD37" s="665" t="s">
        <v>
333</v>
      </c>
      <c r="CE37" s="666"/>
      <c r="CF37" s="666"/>
      <c r="CG37" s="666"/>
      <c r="CH37" s="666"/>
      <c r="CI37" s="666"/>
      <c r="CJ37" s="666"/>
      <c r="CK37" s="666"/>
      <c r="CL37" s="666"/>
      <c r="CM37" s="666"/>
      <c r="CN37" s="666"/>
      <c r="CO37" s="666"/>
      <c r="CP37" s="666"/>
      <c r="CQ37" s="667"/>
      <c r="CR37" s="628">
        <v>
166922</v>
      </c>
      <c r="CS37" s="639"/>
      <c r="CT37" s="639"/>
      <c r="CU37" s="639"/>
      <c r="CV37" s="639"/>
      <c r="CW37" s="639"/>
      <c r="CX37" s="639"/>
      <c r="CY37" s="640"/>
      <c r="CZ37" s="631">
        <v>
0.7</v>
      </c>
      <c r="DA37" s="641"/>
      <c r="DB37" s="641"/>
      <c r="DC37" s="642"/>
      <c r="DD37" s="634">
        <v>
148698</v>
      </c>
      <c r="DE37" s="639"/>
      <c r="DF37" s="639"/>
      <c r="DG37" s="639"/>
      <c r="DH37" s="639"/>
      <c r="DI37" s="639"/>
      <c r="DJ37" s="639"/>
      <c r="DK37" s="640"/>
      <c r="DL37" s="634">
        <v>
8361</v>
      </c>
      <c r="DM37" s="639"/>
      <c r="DN37" s="639"/>
      <c r="DO37" s="639"/>
      <c r="DP37" s="639"/>
      <c r="DQ37" s="639"/>
      <c r="DR37" s="639"/>
      <c r="DS37" s="639"/>
      <c r="DT37" s="639"/>
      <c r="DU37" s="639"/>
      <c r="DV37" s="640"/>
      <c r="DW37" s="631">
        <v>
0.1</v>
      </c>
      <c r="DX37" s="641"/>
      <c r="DY37" s="641"/>
      <c r="DZ37" s="641"/>
      <c r="EA37" s="641"/>
      <c r="EB37" s="641"/>
      <c r="EC37" s="668"/>
    </row>
    <row r="38" spans="2:133" ht="11.25" customHeight="1" x14ac:dyDescent="0.15">
      <c r="B38" s="625" t="s">
        <v>
334</v>
      </c>
      <c r="C38" s="626"/>
      <c r="D38" s="626"/>
      <c r="E38" s="626"/>
      <c r="F38" s="626"/>
      <c r="G38" s="626"/>
      <c r="H38" s="626"/>
      <c r="I38" s="626"/>
      <c r="J38" s="626"/>
      <c r="K38" s="626"/>
      <c r="L38" s="626"/>
      <c r="M38" s="626"/>
      <c r="N38" s="626"/>
      <c r="O38" s="626"/>
      <c r="P38" s="626"/>
      <c r="Q38" s="627"/>
      <c r="R38" s="628">
        <v>
1473248</v>
      </c>
      <c r="S38" s="629"/>
      <c r="T38" s="629"/>
      <c r="U38" s="629"/>
      <c r="V38" s="629"/>
      <c r="W38" s="629"/>
      <c r="X38" s="629"/>
      <c r="Y38" s="630"/>
      <c r="Z38" s="655">
        <v>
6.1</v>
      </c>
      <c r="AA38" s="655"/>
      <c r="AB38" s="655"/>
      <c r="AC38" s="655"/>
      <c r="AD38" s="656" t="s">
        <v>
127</v>
      </c>
      <c r="AE38" s="656"/>
      <c r="AF38" s="656"/>
      <c r="AG38" s="656"/>
      <c r="AH38" s="656"/>
      <c r="AI38" s="656"/>
      <c r="AJ38" s="656"/>
      <c r="AK38" s="656"/>
      <c r="AL38" s="631" t="s">
        <v>
127</v>
      </c>
      <c r="AM38" s="632"/>
      <c r="AN38" s="632"/>
      <c r="AO38" s="657"/>
      <c r="AQ38" s="669" t="s">
        <v>
335</v>
      </c>
      <c r="AR38" s="670"/>
      <c r="AS38" s="670"/>
      <c r="AT38" s="670"/>
      <c r="AU38" s="670"/>
      <c r="AV38" s="670"/>
      <c r="AW38" s="670"/>
      <c r="AX38" s="670"/>
      <c r="AY38" s="671"/>
      <c r="AZ38" s="628">
        <v>
351687</v>
      </c>
      <c r="BA38" s="629"/>
      <c r="BB38" s="629"/>
      <c r="BC38" s="629"/>
      <c r="BD38" s="639"/>
      <c r="BE38" s="639"/>
      <c r="BF38" s="672"/>
      <c r="BG38" s="665" t="s">
        <v>
336</v>
      </c>
      <c r="BH38" s="666"/>
      <c r="BI38" s="666"/>
      <c r="BJ38" s="666"/>
      <c r="BK38" s="666"/>
      <c r="BL38" s="666"/>
      <c r="BM38" s="666"/>
      <c r="BN38" s="666"/>
      <c r="BO38" s="666"/>
      <c r="BP38" s="666"/>
      <c r="BQ38" s="666"/>
      <c r="BR38" s="666"/>
      <c r="BS38" s="666"/>
      <c r="BT38" s="666"/>
      <c r="BU38" s="667"/>
      <c r="BV38" s="628">
        <v>
6147</v>
      </c>
      <c r="BW38" s="629"/>
      <c r="BX38" s="629"/>
      <c r="BY38" s="629"/>
      <c r="BZ38" s="629"/>
      <c r="CA38" s="629"/>
      <c r="CB38" s="673"/>
      <c r="CD38" s="665" t="s">
        <v>
337</v>
      </c>
      <c r="CE38" s="666"/>
      <c r="CF38" s="666"/>
      <c r="CG38" s="666"/>
      <c r="CH38" s="666"/>
      <c r="CI38" s="666"/>
      <c r="CJ38" s="666"/>
      <c r="CK38" s="666"/>
      <c r="CL38" s="666"/>
      <c r="CM38" s="666"/>
      <c r="CN38" s="666"/>
      <c r="CO38" s="666"/>
      <c r="CP38" s="666"/>
      <c r="CQ38" s="667"/>
      <c r="CR38" s="628">
        <v>
1702258</v>
      </c>
      <c r="CS38" s="629"/>
      <c r="CT38" s="629"/>
      <c r="CU38" s="629"/>
      <c r="CV38" s="629"/>
      <c r="CW38" s="629"/>
      <c r="CX38" s="629"/>
      <c r="CY38" s="630"/>
      <c r="CZ38" s="631">
        <v>
7.5</v>
      </c>
      <c r="DA38" s="641"/>
      <c r="DB38" s="641"/>
      <c r="DC38" s="642"/>
      <c r="DD38" s="634">
        <v>
1389501</v>
      </c>
      <c r="DE38" s="629"/>
      <c r="DF38" s="629"/>
      <c r="DG38" s="629"/>
      <c r="DH38" s="629"/>
      <c r="DI38" s="629"/>
      <c r="DJ38" s="629"/>
      <c r="DK38" s="630"/>
      <c r="DL38" s="634">
        <v>
1317909</v>
      </c>
      <c r="DM38" s="629"/>
      <c r="DN38" s="629"/>
      <c r="DO38" s="629"/>
      <c r="DP38" s="629"/>
      <c r="DQ38" s="629"/>
      <c r="DR38" s="629"/>
      <c r="DS38" s="629"/>
      <c r="DT38" s="629"/>
      <c r="DU38" s="629"/>
      <c r="DV38" s="630"/>
      <c r="DW38" s="631">
        <v>
11.7</v>
      </c>
      <c r="DX38" s="641"/>
      <c r="DY38" s="641"/>
      <c r="DZ38" s="641"/>
      <c r="EA38" s="641"/>
      <c r="EB38" s="641"/>
      <c r="EC38" s="668"/>
    </row>
    <row r="39" spans="2:133" ht="11.25" customHeight="1" x14ac:dyDescent="0.15">
      <c r="B39" s="625" t="s">
        <v>
338</v>
      </c>
      <c r="C39" s="626"/>
      <c r="D39" s="626"/>
      <c r="E39" s="626"/>
      <c r="F39" s="626"/>
      <c r="G39" s="626"/>
      <c r="H39" s="626"/>
      <c r="I39" s="626"/>
      <c r="J39" s="626"/>
      <c r="K39" s="626"/>
      <c r="L39" s="626"/>
      <c r="M39" s="626"/>
      <c r="N39" s="626"/>
      <c r="O39" s="626"/>
      <c r="P39" s="626"/>
      <c r="Q39" s="627"/>
      <c r="R39" s="628">
        <v>
573327</v>
      </c>
      <c r="S39" s="629"/>
      <c r="T39" s="629"/>
      <c r="U39" s="629"/>
      <c r="V39" s="629"/>
      <c r="W39" s="629"/>
      <c r="X39" s="629"/>
      <c r="Y39" s="630"/>
      <c r="Z39" s="655">
        <v>
2.4</v>
      </c>
      <c r="AA39" s="655"/>
      <c r="AB39" s="655"/>
      <c r="AC39" s="655"/>
      <c r="AD39" s="656">
        <v>
20</v>
      </c>
      <c r="AE39" s="656"/>
      <c r="AF39" s="656"/>
      <c r="AG39" s="656"/>
      <c r="AH39" s="656"/>
      <c r="AI39" s="656"/>
      <c r="AJ39" s="656"/>
      <c r="AK39" s="656"/>
      <c r="AL39" s="631">
        <v>
0</v>
      </c>
      <c r="AM39" s="632"/>
      <c r="AN39" s="632"/>
      <c r="AO39" s="657"/>
      <c r="AQ39" s="669" t="s">
        <v>
339</v>
      </c>
      <c r="AR39" s="670"/>
      <c r="AS39" s="670"/>
      <c r="AT39" s="670"/>
      <c r="AU39" s="670"/>
      <c r="AV39" s="670"/>
      <c r="AW39" s="670"/>
      <c r="AX39" s="670"/>
      <c r="AY39" s="671"/>
      <c r="AZ39" s="628">
        <v>
78027</v>
      </c>
      <c r="BA39" s="629"/>
      <c r="BB39" s="629"/>
      <c r="BC39" s="629"/>
      <c r="BD39" s="639"/>
      <c r="BE39" s="639"/>
      <c r="BF39" s="672"/>
      <c r="BG39" s="665" t="s">
        <v>
340</v>
      </c>
      <c r="BH39" s="666"/>
      <c r="BI39" s="666"/>
      <c r="BJ39" s="666"/>
      <c r="BK39" s="666"/>
      <c r="BL39" s="666"/>
      <c r="BM39" s="666"/>
      <c r="BN39" s="666"/>
      <c r="BO39" s="666"/>
      <c r="BP39" s="666"/>
      <c r="BQ39" s="666"/>
      <c r="BR39" s="666"/>
      <c r="BS39" s="666"/>
      <c r="BT39" s="666"/>
      <c r="BU39" s="667"/>
      <c r="BV39" s="628">
        <v>
9165</v>
      </c>
      <c r="BW39" s="629"/>
      <c r="BX39" s="629"/>
      <c r="BY39" s="629"/>
      <c r="BZ39" s="629"/>
      <c r="CA39" s="629"/>
      <c r="CB39" s="673"/>
      <c r="CD39" s="665" t="s">
        <v>
341</v>
      </c>
      <c r="CE39" s="666"/>
      <c r="CF39" s="666"/>
      <c r="CG39" s="666"/>
      <c r="CH39" s="666"/>
      <c r="CI39" s="666"/>
      <c r="CJ39" s="666"/>
      <c r="CK39" s="666"/>
      <c r="CL39" s="666"/>
      <c r="CM39" s="666"/>
      <c r="CN39" s="666"/>
      <c r="CO39" s="666"/>
      <c r="CP39" s="666"/>
      <c r="CQ39" s="667"/>
      <c r="CR39" s="628">
        <v>
1171989</v>
      </c>
      <c r="CS39" s="639"/>
      <c r="CT39" s="639"/>
      <c r="CU39" s="639"/>
      <c r="CV39" s="639"/>
      <c r="CW39" s="639"/>
      <c r="CX39" s="639"/>
      <c r="CY39" s="640"/>
      <c r="CZ39" s="631">
        <v>
5.2</v>
      </c>
      <c r="DA39" s="641"/>
      <c r="DB39" s="641"/>
      <c r="DC39" s="642"/>
      <c r="DD39" s="634">
        <v>
1049590</v>
      </c>
      <c r="DE39" s="639"/>
      <c r="DF39" s="639"/>
      <c r="DG39" s="639"/>
      <c r="DH39" s="639"/>
      <c r="DI39" s="639"/>
      <c r="DJ39" s="639"/>
      <c r="DK39" s="640"/>
      <c r="DL39" s="634" t="s">
        <v>
127</v>
      </c>
      <c r="DM39" s="639"/>
      <c r="DN39" s="639"/>
      <c r="DO39" s="639"/>
      <c r="DP39" s="639"/>
      <c r="DQ39" s="639"/>
      <c r="DR39" s="639"/>
      <c r="DS39" s="639"/>
      <c r="DT39" s="639"/>
      <c r="DU39" s="639"/>
      <c r="DV39" s="640"/>
      <c r="DW39" s="631" t="s">
        <v>
127</v>
      </c>
      <c r="DX39" s="641"/>
      <c r="DY39" s="641"/>
      <c r="DZ39" s="641"/>
      <c r="EA39" s="641"/>
      <c r="EB39" s="641"/>
      <c r="EC39" s="668"/>
    </row>
    <row r="40" spans="2:133" ht="11.25" customHeight="1" x14ac:dyDescent="0.15">
      <c r="B40" s="625" t="s">
        <v>
342</v>
      </c>
      <c r="C40" s="626"/>
      <c r="D40" s="626"/>
      <c r="E40" s="626"/>
      <c r="F40" s="626"/>
      <c r="G40" s="626"/>
      <c r="H40" s="626"/>
      <c r="I40" s="626"/>
      <c r="J40" s="626"/>
      <c r="K40" s="626"/>
      <c r="L40" s="626"/>
      <c r="M40" s="626"/>
      <c r="N40" s="626"/>
      <c r="O40" s="626"/>
      <c r="P40" s="626"/>
      <c r="Q40" s="627"/>
      <c r="R40" s="628">
        <v>
2801965</v>
      </c>
      <c r="S40" s="629"/>
      <c r="T40" s="629"/>
      <c r="U40" s="629"/>
      <c r="V40" s="629"/>
      <c r="W40" s="629"/>
      <c r="X40" s="629"/>
      <c r="Y40" s="630"/>
      <c r="Z40" s="655">
        <v>
11.6</v>
      </c>
      <c r="AA40" s="655"/>
      <c r="AB40" s="655"/>
      <c r="AC40" s="655"/>
      <c r="AD40" s="656" t="s">
        <v>
127</v>
      </c>
      <c r="AE40" s="656"/>
      <c r="AF40" s="656"/>
      <c r="AG40" s="656"/>
      <c r="AH40" s="656"/>
      <c r="AI40" s="656"/>
      <c r="AJ40" s="656"/>
      <c r="AK40" s="656"/>
      <c r="AL40" s="631" t="s">
        <v>
127</v>
      </c>
      <c r="AM40" s="632"/>
      <c r="AN40" s="632"/>
      <c r="AO40" s="657"/>
      <c r="AQ40" s="669" t="s">
        <v>
343</v>
      </c>
      <c r="AR40" s="670"/>
      <c r="AS40" s="670"/>
      <c r="AT40" s="670"/>
      <c r="AU40" s="670"/>
      <c r="AV40" s="670"/>
      <c r="AW40" s="670"/>
      <c r="AX40" s="670"/>
      <c r="AY40" s="671"/>
      <c r="AZ40" s="628">
        <v>
62949</v>
      </c>
      <c r="BA40" s="629"/>
      <c r="BB40" s="629"/>
      <c r="BC40" s="629"/>
      <c r="BD40" s="639"/>
      <c r="BE40" s="639"/>
      <c r="BF40" s="672"/>
      <c r="BG40" s="674" t="s">
        <v>
344</v>
      </c>
      <c r="BH40" s="675"/>
      <c r="BI40" s="675"/>
      <c r="BJ40" s="675"/>
      <c r="BK40" s="675"/>
      <c r="BL40" s="364"/>
      <c r="BM40" s="666" t="s">
        <v>
345</v>
      </c>
      <c r="BN40" s="666"/>
      <c r="BO40" s="666"/>
      <c r="BP40" s="666"/>
      <c r="BQ40" s="666"/>
      <c r="BR40" s="666"/>
      <c r="BS40" s="666"/>
      <c r="BT40" s="666"/>
      <c r="BU40" s="667"/>
      <c r="BV40" s="628">
        <v>
95</v>
      </c>
      <c r="BW40" s="629"/>
      <c r="BX40" s="629"/>
      <c r="BY40" s="629"/>
      <c r="BZ40" s="629"/>
      <c r="CA40" s="629"/>
      <c r="CB40" s="673"/>
      <c r="CD40" s="665" t="s">
        <v>
346</v>
      </c>
      <c r="CE40" s="666"/>
      <c r="CF40" s="666"/>
      <c r="CG40" s="666"/>
      <c r="CH40" s="666"/>
      <c r="CI40" s="666"/>
      <c r="CJ40" s="666"/>
      <c r="CK40" s="666"/>
      <c r="CL40" s="666"/>
      <c r="CM40" s="666"/>
      <c r="CN40" s="666"/>
      <c r="CO40" s="666"/>
      <c r="CP40" s="666"/>
      <c r="CQ40" s="667"/>
      <c r="CR40" s="628">
        <v>
564624</v>
      </c>
      <c r="CS40" s="629"/>
      <c r="CT40" s="629"/>
      <c r="CU40" s="629"/>
      <c r="CV40" s="629"/>
      <c r="CW40" s="629"/>
      <c r="CX40" s="629"/>
      <c r="CY40" s="630"/>
      <c r="CZ40" s="631">
        <v>
2.5</v>
      </c>
      <c r="DA40" s="641"/>
      <c r="DB40" s="641"/>
      <c r="DC40" s="642"/>
      <c r="DD40" s="634">
        <v>
553124</v>
      </c>
      <c r="DE40" s="629"/>
      <c r="DF40" s="629"/>
      <c r="DG40" s="629"/>
      <c r="DH40" s="629"/>
      <c r="DI40" s="629"/>
      <c r="DJ40" s="629"/>
      <c r="DK40" s="630"/>
      <c r="DL40" s="634">
        <v>
174870</v>
      </c>
      <c r="DM40" s="629"/>
      <c r="DN40" s="629"/>
      <c r="DO40" s="629"/>
      <c r="DP40" s="629"/>
      <c r="DQ40" s="629"/>
      <c r="DR40" s="629"/>
      <c r="DS40" s="629"/>
      <c r="DT40" s="629"/>
      <c r="DU40" s="629"/>
      <c r="DV40" s="630"/>
      <c r="DW40" s="631">
        <v>
1.5</v>
      </c>
      <c r="DX40" s="641"/>
      <c r="DY40" s="641"/>
      <c r="DZ40" s="641"/>
      <c r="EA40" s="641"/>
      <c r="EB40" s="641"/>
      <c r="EC40" s="668"/>
    </row>
    <row r="41" spans="2:133" ht="11.25" customHeight="1" x14ac:dyDescent="0.15">
      <c r="B41" s="625" t="s">
        <v>
347</v>
      </c>
      <c r="C41" s="626"/>
      <c r="D41" s="626"/>
      <c r="E41" s="626"/>
      <c r="F41" s="626"/>
      <c r="G41" s="626"/>
      <c r="H41" s="626"/>
      <c r="I41" s="626"/>
      <c r="J41" s="626"/>
      <c r="K41" s="626"/>
      <c r="L41" s="626"/>
      <c r="M41" s="626"/>
      <c r="N41" s="626"/>
      <c r="O41" s="626"/>
      <c r="P41" s="626"/>
      <c r="Q41" s="627"/>
      <c r="R41" s="628" t="s">
        <v>
127</v>
      </c>
      <c r="S41" s="629"/>
      <c r="T41" s="629"/>
      <c r="U41" s="629"/>
      <c r="V41" s="629"/>
      <c r="W41" s="629"/>
      <c r="X41" s="629"/>
      <c r="Y41" s="630"/>
      <c r="Z41" s="655" t="s">
        <v>
127</v>
      </c>
      <c r="AA41" s="655"/>
      <c r="AB41" s="655"/>
      <c r="AC41" s="655"/>
      <c r="AD41" s="656" t="s">
        <v>
127</v>
      </c>
      <c r="AE41" s="656"/>
      <c r="AF41" s="656"/>
      <c r="AG41" s="656"/>
      <c r="AH41" s="656"/>
      <c r="AI41" s="656"/>
      <c r="AJ41" s="656"/>
      <c r="AK41" s="656"/>
      <c r="AL41" s="631" t="s">
        <v>
127</v>
      </c>
      <c r="AM41" s="632"/>
      <c r="AN41" s="632"/>
      <c r="AO41" s="657"/>
      <c r="AQ41" s="669" t="s">
        <v>
348</v>
      </c>
      <c r="AR41" s="670"/>
      <c r="AS41" s="670"/>
      <c r="AT41" s="670"/>
      <c r="AU41" s="670"/>
      <c r="AV41" s="670"/>
      <c r="AW41" s="670"/>
      <c r="AX41" s="670"/>
      <c r="AY41" s="671"/>
      <c r="AZ41" s="628">
        <v>
341263</v>
      </c>
      <c r="BA41" s="629"/>
      <c r="BB41" s="629"/>
      <c r="BC41" s="629"/>
      <c r="BD41" s="639"/>
      <c r="BE41" s="639"/>
      <c r="BF41" s="672"/>
      <c r="BG41" s="674"/>
      <c r="BH41" s="675"/>
      <c r="BI41" s="675"/>
      <c r="BJ41" s="675"/>
      <c r="BK41" s="675"/>
      <c r="BL41" s="364"/>
      <c r="BM41" s="666" t="s">
        <v>
349</v>
      </c>
      <c r="BN41" s="666"/>
      <c r="BO41" s="666"/>
      <c r="BP41" s="666"/>
      <c r="BQ41" s="666"/>
      <c r="BR41" s="666"/>
      <c r="BS41" s="666"/>
      <c r="BT41" s="666"/>
      <c r="BU41" s="667"/>
      <c r="BV41" s="628" t="s">
        <v>
127</v>
      </c>
      <c r="BW41" s="629"/>
      <c r="BX41" s="629"/>
      <c r="BY41" s="629"/>
      <c r="BZ41" s="629"/>
      <c r="CA41" s="629"/>
      <c r="CB41" s="673"/>
      <c r="CD41" s="665" t="s">
        <v>
350</v>
      </c>
      <c r="CE41" s="666"/>
      <c r="CF41" s="666"/>
      <c r="CG41" s="666"/>
      <c r="CH41" s="666"/>
      <c r="CI41" s="666"/>
      <c r="CJ41" s="666"/>
      <c r="CK41" s="666"/>
      <c r="CL41" s="666"/>
      <c r="CM41" s="666"/>
      <c r="CN41" s="666"/>
      <c r="CO41" s="666"/>
      <c r="CP41" s="666"/>
      <c r="CQ41" s="667"/>
      <c r="CR41" s="628" t="s">
        <v>
127</v>
      </c>
      <c r="CS41" s="639"/>
      <c r="CT41" s="639"/>
      <c r="CU41" s="639"/>
      <c r="CV41" s="639"/>
      <c r="CW41" s="639"/>
      <c r="CX41" s="639"/>
      <c r="CY41" s="640"/>
      <c r="CZ41" s="631" t="s">
        <v>
127</v>
      </c>
      <c r="DA41" s="641"/>
      <c r="DB41" s="641"/>
      <c r="DC41" s="642"/>
      <c r="DD41" s="634" t="s">
        <v>
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
351</v>
      </c>
      <c r="C42" s="626"/>
      <c r="D42" s="626"/>
      <c r="E42" s="626"/>
      <c r="F42" s="626"/>
      <c r="G42" s="626"/>
      <c r="H42" s="626"/>
      <c r="I42" s="626"/>
      <c r="J42" s="626"/>
      <c r="K42" s="626"/>
      <c r="L42" s="626"/>
      <c r="M42" s="626"/>
      <c r="N42" s="626"/>
      <c r="O42" s="626"/>
      <c r="P42" s="626"/>
      <c r="Q42" s="627"/>
      <c r="R42" s="628" t="s">
        <v>
127</v>
      </c>
      <c r="S42" s="629"/>
      <c r="T42" s="629"/>
      <c r="U42" s="629"/>
      <c r="V42" s="629"/>
      <c r="W42" s="629"/>
      <c r="X42" s="629"/>
      <c r="Y42" s="630"/>
      <c r="Z42" s="655" t="s">
        <v>
127</v>
      </c>
      <c r="AA42" s="655"/>
      <c r="AB42" s="655"/>
      <c r="AC42" s="655"/>
      <c r="AD42" s="656" t="s">
        <v>
127</v>
      </c>
      <c r="AE42" s="656"/>
      <c r="AF42" s="656"/>
      <c r="AG42" s="656"/>
      <c r="AH42" s="656"/>
      <c r="AI42" s="656"/>
      <c r="AJ42" s="656"/>
      <c r="AK42" s="656"/>
      <c r="AL42" s="631" t="s">
        <v>
127</v>
      </c>
      <c r="AM42" s="632"/>
      <c r="AN42" s="632"/>
      <c r="AO42" s="657"/>
      <c r="AQ42" s="662" t="s">
        <v>
352</v>
      </c>
      <c r="AR42" s="663"/>
      <c r="AS42" s="663"/>
      <c r="AT42" s="663"/>
      <c r="AU42" s="663"/>
      <c r="AV42" s="663"/>
      <c r="AW42" s="663"/>
      <c r="AX42" s="663"/>
      <c r="AY42" s="664"/>
      <c r="AZ42" s="608">
        <v>
1378460</v>
      </c>
      <c r="BA42" s="643"/>
      <c r="BB42" s="643"/>
      <c r="BC42" s="643"/>
      <c r="BD42" s="609"/>
      <c r="BE42" s="609"/>
      <c r="BF42" s="658"/>
      <c r="BG42" s="676"/>
      <c r="BH42" s="677"/>
      <c r="BI42" s="677"/>
      <c r="BJ42" s="677"/>
      <c r="BK42" s="677"/>
      <c r="BL42" s="365"/>
      <c r="BM42" s="659" t="s">
        <v>
353</v>
      </c>
      <c r="BN42" s="659"/>
      <c r="BO42" s="659"/>
      <c r="BP42" s="659"/>
      <c r="BQ42" s="659"/>
      <c r="BR42" s="659"/>
      <c r="BS42" s="659"/>
      <c r="BT42" s="659"/>
      <c r="BU42" s="660"/>
      <c r="BV42" s="608">
        <v>
342</v>
      </c>
      <c r="BW42" s="643"/>
      <c r="BX42" s="643"/>
      <c r="BY42" s="643"/>
      <c r="BZ42" s="643"/>
      <c r="CA42" s="643"/>
      <c r="CB42" s="661"/>
      <c r="CD42" s="625" t="s">
        <v>
354</v>
      </c>
      <c r="CE42" s="626"/>
      <c r="CF42" s="626"/>
      <c r="CG42" s="626"/>
      <c r="CH42" s="626"/>
      <c r="CI42" s="626"/>
      <c r="CJ42" s="626"/>
      <c r="CK42" s="626"/>
      <c r="CL42" s="626"/>
      <c r="CM42" s="626"/>
      <c r="CN42" s="626"/>
      <c r="CO42" s="626"/>
      <c r="CP42" s="626"/>
      <c r="CQ42" s="627"/>
      <c r="CR42" s="628">
        <v>
4529896</v>
      </c>
      <c r="CS42" s="639"/>
      <c r="CT42" s="639"/>
      <c r="CU42" s="639"/>
      <c r="CV42" s="639"/>
      <c r="CW42" s="639"/>
      <c r="CX42" s="639"/>
      <c r="CY42" s="640"/>
      <c r="CZ42" s="631">
        <v>
20</v>
      </c>
      <c r="DA42" s="641"/>
      <c r="DB42" s="641"/>
      <c r="DC42" s="642"/>
      <c r="DD42" s="634">
        <v>
671419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
355</v>
      </c>
      <c r="C43" s="626"/>
      <c r="D43" s="626"/>
      <c r="E43" s="626"/>
      <c r="F43" s="626"/>
      <c r="G43" s="626"/>
      <c r="H43" s="626"/>
      <c r="I43" s="626"/>
      <c r="J43" s="626"/>
      <c r="K43" s="626"/>
      <c r="L43" s="626"/>
      <c r="M43" s="626"/>
      <c r="N43" s="626"/>
      <c r="O43" s="626"/>
      <c r="P43" s="626"/>
      <c r="Q43" s="627"/>
      <c r="R43" s="628">
        <v>
808165</v>
      </c>
      <c r="S43" s="629"/>
      <c r="T43" s="629"/>
      <c r="U43" s="629"/>
      <c r="V43" s="629"/>
      <c r="W43" s="629"/>
      <c r="X43" s="629"/>
      <c r="Y43" s="630"/>
      <c r="Z43" s="655">
        <v>
3.4</v>
      </c>
      <c r="AA43" s="655"/>
      <c r="AB43" s="655"/>
      <c r="AC43" s="655"/>
      <c r="AD43" s="656" t="s">
        <v>
127</v>
      </c>
      <c r="AE43" s="656"/>
      <c r="AF43" s="656"/>
      <c r="AG43" s="656"/>
      <c r="AH43" s="656"/>
      <c r="AI43" s="656"/>
      <c r="AJ43" s="656"/>
      <c r="AK43" s="656"/>
      <c r="AL43" s="631" t="s">
        <v>
127</v>
      </c>
      <c r="AM43" s="632"/>
      <c r="AN43" s="632"/>
      <c r="AO43" s="657"/>
      <c r="BV43" s="219"/>
      <c r="BW43" s="219"/>
      <c r="BX43" s="219"/>
      <c r="BY43" s="219"/>
      <c r="BZ43" s="219"/>
      <c r="CA43" s="219"/>
      <c r="CB43" s="219"/>
      <c r="CD43" s="625" t="s">
        <v>
356</v>
      </c>
      <c r="CE43" s="626"/>
      <c r="CF43" s="626"/>
      <c r="CG43" s="626"/>
      <c r="CH43" s="626"/>
      <c r="CI43" s="626"/>
      <c r="CJ43" s="626"/>
      <c r="CK43" s="626"/>
      <c r="CL43" s="626"/>
      <c r="CM43" s="626"/>
      <c r="CN43" s="626"/>
      <c r="CO43" s="626"/>
      <c r="CP43" s="626"/>
      <c r="CQ43" s="627"/>
      <c r="CR43" s="628">
        <v>
81936</v>
      </c>
      <c r="CS43" s="639"/>
      <c r="CT43" s="639"/>
      <c r="CU43" s="639"/>
      <c r="CV43" s="639"/>
      <c r="CW43" s="639"/>
      <c r="CX43" s="639"/>
      <c r="CY43" s="640"/>
      <c r="CZ43" s="631">
        <v>
0.4</v>
      </c>
      <c r="DA43" s="641"/>
      <c r="DB43" s="641"/>
      <c r="DC43" s="642"/>
      <c r="DD43" s="634">
        <v>
81936</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
357</v>
      </c>
      <c r="C44" s="606"/>
      <c r="D44" s="606"/>
      <c r="E44" s="606"/>
      <c r="F44" s="606"/>
      <c r="G44" s="606"/>
      <c r="H44" s="606"/>
      <c r="I44" s="606"/>
      <c r="J44" s="606"/>
      <c r="K44" s="606"/>
      <c r="L44" s="606"/>
      <c r="M44" s="606"/>
      <c r="N44" s="606"/>
      <c r="O44" s="606"/>
      <c r="P44" s="606"/>
      <c r="Q44" s="607"/>
      <c r="R44" s="608">
        <v>
24088087</v>
      </c>
      <c r="S44" s="643"/>
      <c r="T44" s="643"/>
      <c r="U44" s="643"/>
      <c r="V44" s="643"/>
      <c r="W44" s="643"/>
      <c r="X44" s="643"/>
      <c r="Y44" s="644"/>
      <c r="Z44" s="645">
        <v>
100</v>
      </c>
      <c r="AA44" s="645"/>
      <c r="AB44" s="645"/>
      <c r="AC44" s="645"/>
      <c r="AD44" s="646">
        <v>
10474016</v>
      </c>
      <c r="AE44" s="646"/>
      <c r="AF44" s="646"/>
      <c r="AG44" s="646"/>
      <c r="AH44" s="646"/>
      <c r="AI44" s="646"/>
      <c r="AJ44" s="646"/>
      <c r="AK44" s="646"/>
      <c r="AL44" s="611">
        <v>
100</v>
      </c>
      <c r="AM44" s="647"/>
      <c r="AN44" s="647"/>
      <c r="AO44" s="648"/>
      <c r="CD44" s="649" t="s">
        <v>
304</v>
      </c>
      <c r="CE44" s="650"/>
      <c r="CF44" s="625" t="s">
        <v>
358</v>
      </c>
      <c r="CG44" s="626"/>
      <c r="CH44" s="626"/>
      <c r="CI44" s="626"/>
      <c r="CJ44" s="626"/>
      <c r="CK44" s="626"/>
      <c r="CL44" s="626"/>
      <c r="CM44" s="626"/>
      <c r="CN44" s="626"/>
      <c r="CO44" s="626"/>
      <c r="CP44" s="626"/>
      <c r="CQ44" s="627"/>
      <c r="CR44" s="628">
        <v>
4528279</v>
      </c>
      <c r="CS44" s="629"/>
      <c r="CT44" s="629"/>
      <c r="CU44" s="629"/>
      <c r="CV44" s="629"/>
      <c r="CW44" s="629"/>
      <c r="CX44" s="629"/>
      <c r="CY44" s="630"/>
      <c r="CZ44" s="631">
        <v>
19.899999999999999</v>
      </c>
      <c r="DA44" s="632"/>
      <c r="DB44" s="632"/>
      <c r="DC44" s="633"/>
      <c r="DD44" s="634">
        <v>
669802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
359</v>
      </c>
      <c r="CG45" s="626"/>
      <c r="CH45" s="626"/>
      <c r="CI45" s="626"/>
      <c r="CJ45" s="626"/>
      <c r="CK45" s="626"/>
      <c r="CL45" s="626"/>
      <c r="CM45" s="626"/>
      <c r="CN45" s="626"/>
      <c r="CO45" s="626"/>
      <c r="CP45" s="626"/>
      <c r="CQ45" s="627"/>
      <c r="CR45" s="628">
        <v>
2978567</v>
      </c>
      <c r="CS45" s="639"/>
      <c r="CT45" s="639"/>
      <c r="CU45" s="639"/>
      <c r="CV45" s="639"/>
      <c r="CW45" s="639"/>
      <c r="CX45" s="639"/>
      <c r="CY45" s="640"/>
      <c r="CZ45" s="631">
        <v>
13.1</v>
      </c>
      <c r="DA45" s="641"/>
      <c r="DB45" s="641"/>
      <c r="DC45" s="642"/>
      <c r="DD45" s="634">
        <v>
33982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
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
361</v>
      </c>
      <c r="CG46" s="626"/>
      <c r="CH46" s="626"/>
      <c r="CI46" s="626"/>
      <c r="CJ46" s="626"/>
      <c r="CK46" s="626"/>
      <c r="CL46" s="626"/>
      <c r="CM46" s="626"/>
      <c r="CN46" s="626"/>
      <c r="CO46" s="626"/>
      <c r="CP46" s="626"/>
      <c r="CQ46" s="627"/>
      <c r="CR46" s="628">
        <v>
1462613</v>
      </c>
      <c r="CS46" s="629"/>
      <c r="CT46" s="629"/>
      <c r="CU46" s="629"/>
      <c r="CV46" s="629"/>
      <c r="CW46" s="629"/>
      <c r="CX46" s="629"/>
      <c r="CY46" s="630"/>
      <c r="CZ46" s="631">
        <v>
6.4</v>
      </c>
      <c r="DA46" s="632"/>
      <c r="DB46" s="632"/>
      <c r="DC46" s="633"/>
      <c r="DD46" s="634">
        <v>
619582</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
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
363</v>
      </c>
      <c r="CG47" s="626"/>
      <c r="CH47" s="626"/>
      <c r="CI47" s="626"/>
      <c r="CJ47" s="626"/>
      <c r="CK47" s="626"/>
      <c r="CL47" s="626"/>
      <c r="CM47" s="626"/>
      <c r="CN47" s="626"/>
      <c r="CO47" s="626"/>
      <c r="CP47" s="626"/>
      <c r="CQ47" s="627"/>
      <c r="CR47" s="628">
        <v>
1617</v>
      </c>
      <c r="CS47" s="639"/>
      <c r="CT47" s="639"/>
      <c r="CU47" s="639"/>
      <c r="CV47" s="639"/>
      <c r="CW47" s="639"/>
      <c r="CX47" s="639"/>
      <c r="CY47" s="640"/>
      <c r="CZ47" s="631">
        <v>
0</v>
      </c>
      <c r="DA47" s="641"/>
      <c r="DB47" s="641"/>
      <c r="DC47" s="642"/>
      <c r="DD47" s="634">
        <v>
1617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
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
365</v>
      </c>
      <c r="CG48" s="626"/>
      <c r="CH48" s="626"/>
      <c r="CI48" s="626"/>
      <c r="CJ48" s="626"/>
      <c r="CK48" s="626"/>
      <c r="CL48" s="626"/>
      <c r="CM48" s="626"/>
      <c r="CN48" s="626"/>
      <c r="CO48" s="626"/>
      <c r="CP48" s="626"/>
      <c r="CQ48" s="627"/>
      <c r="CR48" s="628" t="s">
        <v>
127</v>
      </c>
      <c r="CS48" s="629"/>
      <c r="CT48" s="629"/>
      <c r="CU48" s="629"/>
      <c r="CV48" s="629"/>
      <c r="CW48" s="629"/>
      <c r="CX48" s="629"/>
      <c r="CY48" s="630"/>
      <c r="CZ48" s="631" t="s">
        <v>
127</v>
      </c>
      <c r="DA48" s="632"/>
      <c r="DB48" s="632"/>
      <c r="DC48" s="633"/>
      <c r="DD48" s="634" t="s">
        <v>
127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
366</v>
      </c>
      <c r="CE49" s="606"/>
      <c r="CF49" s="606"/>
      <c r="CG49" s="606"/>
      <c r="CH49" s="606"/>
      <c r="CI49" s="606"/>
      <c r="CJ49" s="606"/>
      <c r="CK49" s="606"/>
      <c r="CL49" s="606"/>
      <c r="CM49" s="606"/>
      <c r="CN49" s="606"/>
      <c r="CO49" s="606"/>
      <c r="CP49" s="606"/>
      <c r="CQ49" s="607"/>
      <c r="CR49" s="608">
        <v>
22701125</v>
      </c>
      <c r="CS49" s="609"/>
      <c r="CT49" s="609"/>
      <c r="CU49" s="609"/>
      <c r="CV49" s="609"/>
      <c r="CW49" s="609"/>
      <c r="CX49" s="609"/>
      <c r="CY49" s="610"/>
      <c r="CZ49" s="611">
        <v>
100</v>
      </c>
      <c r="DA49" s="612"/>
      <c r="DB49" s="612"/>
      <c r="DC49" s="613"/>
      <c r="DD49" s="614">
        <v>
13391643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4G19NTfyH1FGDM0lNUB0Mk2ntxpMI9mUYcEbuu9tj8CeZLCaJDfINCUIDdwPs4f7kNsgWbN34GdA3ev7eOja1A==" saltValue="in0XM6/6W+5HFvMCMqIlC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CR8" sqref="CR8:DF8"/>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
367</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
368</v>
      </c>
      <c r="DK2" s="1120"/>
      <c r="DL2" s="1120"/>
      <c r="DM2" s="1120"/>
      <c r="DN2" s="1120"/>
      <c r="DO2" s="1121"/>
      <c r="DP2" s="224"/>
      <c r="DQ2" s="1119" t="s">
        <v>
369</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
370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8" t="s">
        <v>
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
372</v>
      </c>
      <c r="B5" s="1024"/>
      <c r="C5" s="1024"/>
      <c r="D5" s="1024"/>
      <c r="E5" s="1024"/>
      <c r="F5" s="1024"/>
      <c r="G5" s="1024"/>
      <c r="H5" s="1024"/>
      <c r="I5" s="1024"/>
      <c r="J5" s="1024"/>
      <c r="K5" s="1024"/>
      <c r="L5" s="1024"/>
      <c r="M5" s="1024"/>
      <c r="N5" s="1024"/>
      <c r="O5" s="1024"/>
      <c r="P5" s="1025"/>
      <c r="Q5" s="1029" t="s">
        <v>
373</v>
      </c>
      <c r="R5" s="1030"/>
      <c r="S5" s="1030"/>
      <c r="T5" s="1030"/>
      <c r="U5" s="1031"/>
      <c r="V5" s="1029" t="s">
        <v>
374</v>
      </c>
      <c r="W5" s="1030"/>
      <c r="X5" s="1030"/>
      <c r="Y5" s="1030"/>
      <c r="Z5" s="1031"/>
      <c r="AA5" s="1029" t="s">
        <v>
375</v>
      </c>
      <c r="AB5" s="1030"/>
      <c r="AC5" s="1030"/>
      <c r="AD5" s="1030"/>
      <c r="AE5" s="1030"/>
      <c r="AF5" s="1122" t="s">
        <v>
376</v>
      </c>
      <c r="AG5" s="1030"/>
      <c r="AH5" s="1030"/>
      <c r="AI5" s="1030"/>
      <c r="AJ5" s="1043"/>
      <c r="AK5" s="1030" t="s">
        <v>
377</v>
      </c>
      <c r="AL5" s="1030"/>
      <c r="AM5" s="1030"/>
      <c r="AN5" s="1030"/>
      <c r="AO5" s="1031"/>
      <c r="AP5" s="1029" t="s">
        <v>
378</v>
      </c>
      <c r="AQ5" s="1030"/>
      <c r="AR5" s="1030"/>
      <c r="AS5" s="1030"/>
      <c r="AT5" s="1031"/>
      <c r="AU5" s="1029" t="s">
        <v>
379</v>
      </c>
      <c r="AV5" s="1030"/>
      <c r="AW5" s="1030"/>
      <c r="AX5" s="1030"/>
      <c r="AY5" s="1043"/>
      <c r="AZ5" s="228"/>
      <c r="BA5" s="228"/>
      <c r="BB5" s="228"/>
      <c r="BC5" s="228"/>
      <c r="BD5" s="228"/>
      <c r="BE5" s="229"/>
      <c r="BF5" s="229"/>
      <c r="BG5" s="229"/>
      <c r="BH5" s="229"/>
      <c r="BI5" s="229"/>
      <c r="BJ5" s="229"/>
      <c r="BK5" s="229"/>
      <c r="BL5" s="229"/>
      <c r="BM5" s="229"/>
      <c r="BN5" s="229"/>
      <c r="BO5" s="229"/>
      <c r="BP5" s="229"/>
      <c r="BQ5" s="1023" t="s">
        <v>
380</v>
      </c>
      <c r="BR5" s="1024"/>
      <c r="BS5" s="1024"/>
      <c r="BT5" s="1024"/>
      <c r="BU5" s="1024"/>
      <c r="BV5" s="1024"/>
      <c r="BW5" s="1024"/>
      <c r="BX5" s="1024"/>
      <c r="BY5" s="1024"/>
      <c r="BZ5" s="1024"/>
      <c r="CA5" s="1024"/>
      <c r="CB5" s="1024"/>
      <c r="CC5" s="1024"/>
      <c r="CD5" s="1024"/>
      <c r="CE5" s="1024"/>
      <c r="CF5" s="1024"/>
      <c r="CG5" s="1025"/>
      <c r="CH5" s="1029" t="s">
        <v>
381</v>
      </c>
      <c r="CI5" s="1030"/>
      <c r="CJ5" s="1030"/>
      <c r="CK5" s="1030"/>
      <c r="CL5" s="1031"/>
      <c r="CM5" s="1029" t="s">
        <v>
382</v>
      </c>
      <c r="CN5" s="1030"/>
      <c r="CO5" s="1030"/>
      <c r="CP5" s="1030"/>
      <c r="CQ5" s="1031"/>
      <c r="CR5" s="1029" t="s">
        <v>
383</v>
      </c>
      <c r="CS5" s="1030"/>
      <c r="CT5" s="1030"/>
      <c r="CU5" s="1030"/>
      <c r="CV5" s="1031"/>
      <c r="CW5" s="1029" t="s">
        <v>
384</v>
      </c>
      <c r="CX5" s="1030"/>
      <c r="CY5" s="1030"/>
      <c r="CZ5" s="1030"/>
      <c r="DA5" s="1031"/>
      <c r="DB5" s="1029" t="s">
        <v>
385</v>
      </c>
      <c r="DC5" s="1030"/>
      <c r="DD5" s="1030"/>
      <c r="DE5" s="1030"/>
      <c r="DF5" s="1031"/>
      <c r="DG5" s="1112" t="s">
        <v>
386</v>
      </c>
      <c r="DH5" s="1113"/>
      <c r="DI5" s="1113"/>
      <c r="DJ5" s="1113"/>
      <c r="DK5" s="1114"/>
      <c r="DL5" s="1112" t="s">
        <v>
387</v>
      </c>
      <c r="DM5" s="1113"/>
      <c r="DN5" s="1113"/>
      <c r="DO5" s="1113"/>
      <c r="DP5" s="1114"/>
      <c r="DQ5" s="1029" t="s">
        <v>
388</v>
      </c>
      <c r="DR5" s="1030"/>
      <c r="DS5" s="1030"/>
      <c r="DT5" s="1030"/>
      <c r="DU5" s="1031"/>
      <c r="DV5" s="1029" t="s">
        <v>
379</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
1</v>
      </c>
      <c r="B7" s="1076" t="s">
        <v>
389</v>
      </c>
      <c r="C7" s="1077"/>
      <c r="D7" s="1077"/>
      <c r="E7" s="1077"/>
      <c r="F7" s="1077"/>
      <c r="G7" s="1077"/>
      <c r="H7" s="1077"/>
      <c r="I7" s="1077"/>
      <c r="J7" s="1077"/>
      <c r="K7" s="1077"/>
      <c r="L7" s="1077"/>
      <c r="M7" s="1077"/>
      <c r="N7" s="1077"/>
      <c r="O7" s="1077"/>
      <c r="P7" s="1078"/>
      <c r="Q7" s="1130">
        <v>
24099</v>
      </c>
      <c r="R7" s="1131"/>
      <c r="S7" s="1131"/>
      <c r="T7" s="1131"/>
      <c r="U7" s="1131"/>
      <c r="V7" s="1131">
        <v>
22713</v>
      </c>
      <c r="W7" s="1131"/>
      <c r="X7" s="1131"/>
      <c r="Y7" s="1131"/>
      <c r="Z7" s="1131"/>
      <c r="AA7" s="1131">
        <v>
1387</v>
      </c>
      <c r="AB7" s="1131"/>
      <c r="AC7" s="1131"/>
      <c r="AD7" s="1131"/>
      <c r="AE7" s="1132"/>
      <c r="AF7" s="1133">
        <v>
959</v>
      </c>
      <c r="AG7" s="1134"/>
      <c r="AH7" s="1134"/>
      <c r="AI7" s="1134"/>
      <c r="AJ7" s="1135"/>
      <c r="AK7" s="1136">
        <v>
17</v>
      </c>
      <c r="AL7" s="1137"/>
      <c r="AM7" s="1137"/>
      <c r="AN7" s="1137"/>
      <c r="AO7" s="1137"/>
      <c r="AP7" s="1137">
        <v>
23847</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
1</v>
      </c>
      <c r="BR7" s="233"/>
      <c r="BS7" s="1127" t="s">
        <v>
597</v>
      </c>
      <c r="BT7" s="1128"/>
      <c r="BU7" s="1128"/>
      <c r="BV7" s="1128"/>
      <c r="BW7" s="1128"/>
      <c r="BX7" s="1128"/>
      <c r="BY7" s="1128"/>
      <c r="BZ7" s="1128"/>
      <c r="CA7" s="1128"/>
      <c r="CB7" s="1128"/>
      <c r="CC7" s="1128"/>
      <c r="CD7" s="1128"/>
      <c r="CE7" s="1128"/>
      <c r="CF7" s="1128"/>
      <c r="CG7" s="1140"/>
      <c r="CH7" s="1124">
        <v>
-60</v>
      </c>
      <c r="CI7" s="1125"/>
      <c r="CJ7" s="1125"/>
      <c r="CK7" s="1125"/>
      <c r="CL7" s="1126"/>
      <c r="CM7" s="1124">
        <v>
165</v>
      </c>
      <c r="CN7" s="1125"/>
      <c r="CO7" s="1125"/>
      <c r="CP7" s="1125"/>
      <c r="CQ7" s="1126"/>
      <c r="CR7" s="1124">
        <v>
5</v>
      </c>
      <c r="CS7" s="1125"/>
      <c r="CT7" s="1125"/>
      <c r="CU7" s="1125"/>
      <c r="CV7" s="1126"/>
      <c r="CW7" s="1124" t="s">
        <v>
587</v>
      </c>
      <c r="CX7" s="1125"/>
      <c r="CY7" s="1125"/>
      <c r="CZ7" s="1125"/>
      <c r="DA7" s="1126"/>
      <c r="DB7" s="1124" t="s">
        <v>
587</v>
      </c>
      <c r="DC7" s="1125"/>
      <c r="DD7" s="1125"/>
      <c r="DE7" s="1125"/>
      <c r="DF7" s="1126"/>
      <c r="DG7" s="1124" t="s">
        <v>
587</v>
      </c>
      <c r="DH7" s="1125"/>
      <c r="DI7" s="1125"/>
      <c r="DJ7" s="1125"/>
      <c r="DK7" s="1126"/>
      <c r="DL7" s="1124" t="s">
        <v>
587</v>
      </c>
      <c r="DM7" s="1125"/>
      <c r="DN7" s="1125"/>
      <c r="DO7" s="1125"/>
      <c r="DP7" s="1126"/>
      <c r="DQ7" s="1124" t="s">
        <v>
587</v>
      </c>
      <c r="DR7" s="1125"/>
      <c r="DS7" s="1125"/>
      <c r="DT7" s="1125"/>
      <c r="DU7" s="1126"/>
      <c r="DV7" s="1127"/>
      <c r="DW7" s="1128"/>
      <c r="DX7" s="1128"/>
      <c r="DY7" s="1128"/>
      <c r="DZ7" s="1129"/>
      <c r="EA7" s="230"/>
    </row>
    <row r="8" spans="1:131" s="231" customFormat="1" ht="26.25" customHeight="1" x14ac:dyDescent="0.15">
      <c r="A8" s="234">
        <v>
2</v>
      </c>
      <c r="B8" s="1058" t="s">
        <v>
390</v>
      </c>
      <c r="C8" s="1059"/>
      <c r="D8" s="1059"/>
      <c r="E8" s="1059"/>
      <c r="F8" s="1059"/>
      <c r="G8" s="1059"/>
      <c r="H8" s="1059"/>
      <c r="I8" s="1059"/>
      <c r="J8" s="1059"/>
      <c r="K8" s="1059"/>
      <c r="L8" s="1059"/>
      <c r="M8" s="1059"/>
      <c r="N8" s="1059"/>
      <c r="O8" s="1059"/>
      <c r="P8" s="1060"/>
      <c r="Q8" s="1066">
        <v>
7</v>
      </c>
      <c r="R8" s="1067"/>
      <c r="S8" s="1067"/>
      <c r="T8" s="1067"/>
      <c r="U8" s="1067"/>
      <c r="V8" s="1067">
        <v>
7</v>
      </c>
      <c r="W8" s="1067"/>
      <c r="X8" s="1067"/>
      <c r="Y8" s="1067"/>
      <c r="Z8" s="1067"/>
      <c r="AA8" s="1067">
        <v>
0</v>
      </c>
      <c r="AB8" s="1067"/>
      <c r="AC8" s="1067"/>
      <c r="AD8" s="1067"/>
      <c r="AE8" s="1068"/>
      <c r="AF8" s="1063">
        <v>
0</v>
      </c>
      <c r="AG8" s="1064"/>
      <c r="AH8" s="1064"/>
      <c r="AI8" s="1064"/>
      <c r="AJ8" s="1065"/>
      <c r="AK8" s="1109">
        <v>
2</v>
      </c>
      <c r="AL8" s="1070"/>
      <c r="AM8" s="1070"/>
      <c r="AN8" s="1070"/>
      <c r="AO8" s="1070"/>
      <c r="AP8" s="1070" t="s">
        <v>
587</v>
      </c>
      <c r="AQ8" s="1070"/>
      <c r="AR8" s="1070"/>
      <c r="AS8" s="1070"/>
      <c r="AT8" s="1070"/>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
2</v>
      </c>
      <c r="BR8" s="235"/>
      <c r="BS8" s="1020" t="s">
        <v>
598</v>
      </c>
      <c r="BT8" s="1021"/>
      <c r="BU8" s="1021"/>
      <c r="BV8" s="1021"/>
      <c r="BW8" s="1021"/>
      <c r="BX8" s="1021"/>
      <c r="BY8" s="1021"/>
      <c r="BZ8" s="1021"/>
      <c r="CA8" s="1021"/>
      <c r="CB8" s="1021"/>
      <c r="CC8" s="1021"/>
      <c r="CD8" s="1021"/>
      <c r="CE8" s="1021"/>
      <c r="CF8" s="1021"/>
      <c r="CG8" s="1042"/>
      <c r="CH8" s="1017">
        <v>
4</v>
      </c>
      <c r="CI8" s="1018"/>
      <c r="CJ8" s="1018"/>
      <c r="CK8" s="1018"/>
      <c r="CL8" s="1019"/>
      <c r="CM8" s="1017">
        <v>
15</v>
      </c>
      <c r="CN8" s="1018"/>
      <c r="CO8" s="1018"/>
      <c r="CP8" s="1018"/>
      <c r="CQ8" s="1019"/>
      <c r="CR8" s="1017">
        <v>
5</v>
      </c>
      <c r="CS8" s="1018"/>
      <c r="CT8" s="1018"/>
      <c r="CU8" s="1018"/>
      <c r="CV8" s="1019"/>
      <c r="CW8" s="1017" t="s">
        <v>
587</v>
      </c>
      <c r="CX8" s="1018"/>
      <c r="CY8" s="1018"/>
      <c r="CZ8" s="1018"/>
      <c r="DA8" s="1019"/>
      <c r="DB8" s="1017" t="s">
        <v>
587</v>
      </c>
      <c r="DC8" s="1018"/>
      <c r="DD8" s="1018"/>
      <c r="DE8" s="1018"/>
      <c r="DF8" s="1019"/>
      <c r="DG8" s="1017" t="s">
        <v>
587</v>
      </c>
      <c r="DH8" s="1018"/>
      <c r="DI8" s="1018"/>
      <c r="DJ8" s="1018"/>
      <c r="DK8" s="1019"/>
      <c r="DL8" s="1017" t="s">
        <v>
587</v>
      </c>
      <c r="DM8" s="1018"/>
      <c r="DN8" s="1018"/>
      <c r="DO8" s="1018"/>
      <c r="DP8" s="1019"/>
      <c r="DQ8" s="1017" t="s">
        <v>
587</v>
      </c>
      <c r="DR8" s="1018"/>
      <c r="DS8" s="1018"/>
      <c r="DT8" s="1018"/>
      <c r="DU8" s="1019"/>
      <c r="DV8" s="1020"/>
      <c r="DW8" s="1021"/>
      <c r="DX8" s="1021"/>
      <c r="DY8" s="1021"/>
      <c r="DZ8" s="1022"/>
      <c r="EA8" s="230"/>
    </row>
    <row r="9" spans="1:131" s="231" customFormat="1" ht="26.25" customHeight="1" x14ac:dyDescent="0.15">
      <c r="A9" s="234">
        <v>
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9"/>
      <c r="AL9" s="1070"/>
      <c r="AM9" s="1070"/>
      <c r="AN9" s="1070"/>
      <c r="AO9" s="1070"/>
      <c r="AP9" s="1070"/>
      <c r="AQ9" s="1070"/>
      <c r="AR9" s="1070"/>
      <c r="AS9" s="1070"/>
      <c r="AT9" s="1070"/>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
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
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9"/>
      <c r="AL10" s="1070"/>
      <c r="AM10" s="1070"/>
      <c r="AN10" s="1070"/>
      <c r="AO10" s="1070"/>
      <c r="AP10" s="1070"/>
      <c r="AQ10" s="1070"/>
      <c r="AR10" s="1070"/>
      <c r="AS10" s="1070"/>
      <c r="AT10" s="1070"/>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
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
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9"/>
      <c r="AL11" s="1070"/>
      <c r="AM11" s="1070"/>
      <c r="AN11" s="1070"/>
      <c r="AO11" s="1070"/>
      <c r="AP11" s="1070"/>
      <c r="AQ11" s="1070"/>
      <c r="AR11" s="1070"/>
      <c r="AS11" s="1070"/>
      <c r="AT11" s="1070"/>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
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
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9"/>
      <c r="AL12" s="1070"/>
      <c r="AM12" s="1070"/>
      <c r="AN12" s="1070"/>
      <c r="AO12" s="1070"/>
      <c r="AP12" s="1070"/>
      <c r="AQ12" s="1070"/>
      <c r="AR12" s="1070"/>
      <c r="AS12" s="1070"/>
      <c r="AT12" s="1070"/>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
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
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9"/>
      <c r="AL13" s="1070"/>
      <c r="AM13" s="1070"/>
      <c r="AN13" s="1070"/>
      <c r="AO13" s="1070"/>
      <c r="AP13" s="1070"/>
      <c r="AQ13" s="1070"/>
      <c r="AR13" s="1070"/>
      <c r="AS13" s="1070"/>
      <c r="AT13" s="1070"/>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
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
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9"/>
      <c r="AL14" s="1070"/>
      <c r="AM14" s="1070"/>
      <c r="AN14" s="1070"/>
      <c r="AO14" s="1070"/>
      <c r="AP14" s="1070"/>
      <c r="AQ14" s="1070"/>
      <c r="AR14" s="1070"/>
      <c r="AS14" s="1070"/>
      <c r="AT14" s="1070"/>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
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
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9"/>
      <c r="AL15" s="1070"/>
      <c r="AM15" s="1070"/>
      <c r="AN15" s="1070"/>
      <c r="AO15" s="1070"/>
      <c r="AP15" s="1070"/>
      <c r="AQ15" s="1070"/>
      <c r="AR15" s="1070"/>
      <c r="AS15" s="1070"/>
      <c r="AT15" s="1070"/>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
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
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9"/>
      <c r="AL16" s="1070"/>
      <c r="AM16" s="1070"/>
      <c r="AN16" s="1070"/>
      <c r="AO16" s="1070"/>
      <c r="AP16" s="1070"/>
      <c r="AQ16" s="1070"/>
      <c r="AR16" s="1070"/>
      <c r="AS16" s="1070"/>
      <c r="AT16" s="1070"/>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
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
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9"/>
      <c r="AL17" s="1070"/>
      <c r="AM17" s="1070"/>
      <c r="AN17" s="1070"/>
      <c r="AO17" s="1070"/>
      <c r="AP17" s="1070"/>
      <c r="AQ17" s="1070"/>
      <c r="AR17" s="1070"/>
      <c r="AS17" s="1070"/>
      <c r="AT17" s="1070"/>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
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
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9"/>
      <c r="AL18" s="1070"/>
      <c r="AM18" s="1070"/>
      <c r="AN18" s="1070"/>
      <c r="AO18" s="1070"/>
      <c r="AP18" s="1070"/>
      <c r="AQ18" s="1070"/>
      <c r="AR18" s="1070"/>
      <c r="AS18" s="1070"/>
      <c r="AT18" s="1070"/>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
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
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9"/>
      <c r="AL19" s="1070"/>
      <c r="AM19" s="1070"/>
      <c r="AN19" s="1070"/>
      <c r="AO19" s="1070"/>
      <c r="AP19" s="1070"/>
      <c r="AQ19" s="1070"/>
      <c r="AR19" s="1070"/>
      <c r="AS19" s="1070"/>
      <c r="AT19" s="1070"/>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
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
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9"/>
      <c r="AL20" s="1070"/>
      <c r="AM20" s="1070"/>
      <c r="AN20" s="1070"/>
      <c r="AO20" s="1070"/>
      <c r="AP20" s="1070"/>
      <c r="AQ20" s="1070"/>
      <c r="AR20" s="1070"/>
      <c r="AS20" s="1070"/>
      <c r="AT20" s="1070"/>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
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
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9"/>
      <c r="AL21" s="1070"/>
      <c r="AM21" s="1070"/>
      <c r="AN21" s="1070"/>
      <c r="AO21" s="1070"/>
      <c r="AP21" s="1070"/>
      <c r="AQ21" s="1070"/>
      <c r="AR21" s="1070"/>
      <c r="AS21" s="1070"/>
      <c r="AT21" s="1070"/>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
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
16</v>
      </c>
      <c r="B22" s="1058"/>
      <c r="C22" s="1059"/>
      <c r="D22" s="1059"/>
      <c r="E22" s="1059"/>
      <c r="F22" s="1059"/>
      <c r="G22" s="1059"/>
      <c r="H22" s="1059"/>
      <c r="I22" s="1059"/>
      <c r="J22" s="1059"/>
      <c r="K22" s="1059"/>
      <c r="L22" s="1059"/>
      <c r="M22" s="1059"/>
      <c r="N22" s="1059"/>
      <c r="O22" s="1059"/>
      <c r="P22" s="1060"/>
      <c r="Q22" s="1102"/>
      <c r="R22" s="1103"/>
      <c r="S22" s="1103"/>
      <c r="T22" s="1103"/>
      <c r="U22" s="1103"/>
      <c r="V22" s="1103"/>
      <c r="W22" s="1103"/>
      <c r="X22" s="1103"/>
      <c r="Y22" s="1103"/>
      <c r="Z22" s="1103"/>
      <c r="AA22" s="1103"/>
      <c r="AB22" s="1103"/>
      <c r="AC22" s="1103"/>
      <c r="AD22" s="1103"/>
      <c r="AE22" s="1104"/>
      <c r="AF22" s="1063"/>
      <c r="AG22" s="1064"/>
      <c r="AH22" s="1064"/>
      <c r="AI22" s="1064"/>
      <c r="AJ22" s="1065"/>
      <c r="AK22" s="1105"/>
      <c r="AL22" s="1106"/>
      <c r="AM22" s="1106"/>
      <c r="AN22" s="1106"/>
      <c r="AO22" s="1106"/>
      <c r="AP22" s="1106"/>
      <c r="AQ22" s="1106"/>
      <c r="AR22" s="1106"/>
      <c r="AS22" s="1106"/>
      <c r="AT22" s="1106"/>
      <c r="AU22" s="1107"/>
      <c r="AV22" s="1107"/>
      <c r="AW22" s="1107"/>
      <c r="AX22" s="1107"/>
      <c r="AY22" s="1108"/>
      <c r="AZ22" s="1056" t="s">
        <v>
391</v>
      </c>
      <c r="BA22" s="1056"/>
      <c r="BB22" s="1056"/>
      <c r="BC22" s="1056"/>
      <c r="BD22" s="1057"/>
      <c r="BE22" s="229"/>
      <c r="BF22" s="229"/>
      <c r="BG22" s="229"/>
      <c r="BH22" s="229"/>
      <c r="BI22" s="229"/>
      <c r="BJ22" s="229"/>
      <c r="BK22" s="229"/>
      <c r="BL22" s="229"/>
      <c r="BM22" s="229"/>
      <c r="BN22" s="229"/>
      <c r="BO22" s="229"/>
      <c r="BP22" s="229"/>
      <c r="BQ22" s="234">
        <v>
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
392</v>
      </c>
      <c r="B23" s="965" t="s">
        <v>
393</v>
      </c>
      <c r="C23" s="966"/>
      <c r="D23" s="966"/>
      <c r="E23" s="966"/>
      <c r="F23" s="966"/>
      <c r="G23" s="966"/>
      <c r="H23" s="966"/>
      <c r="I23" s="966"/>
      <c r="J23" s="966"/>
      <c r="K23" s="966"/>
      <c r="L23" s="966"/>
      <c r="M23" s="966"/>
      <c r="N23" s="966"/>
      <c r="O23" s="966"/>
      <c r="P23" s="976"/>
      <c r="Q23" s="1096">
        <v>
24088</v>
      </c>
      <c r="R23" s="1090"/>
      <c r="S23" s="1090"/>
      <c r="T23" s="1090"/>
      <c r="U23" s="1090"/>
      <c r="V23" s="1090">
        <v>
22701</v>
      </c>
      <c r="W23" s="1090"/>
      <c r="X23" s="1090"/>
      <c r="Y23" s="1090"/>
      <c r="Z23" s="1090"/>
      <c r="AA23" s="1090">
        <v>
1387</v>
      </c>
      <c r="AB23" s="1090"/>
      <c r="AC23" s="1090"/>
      <c r="AD23" s="1090"/>
      <c r="AE23" s="1097"/>
      <c r="AF23" s="1098">
        <v>
959</v>
      </c>
      <c r="AG23" s="1090"/>
      <c r="AH23" s="1090"/>
      <c r="AI23" s="1090"/>
      <c r="AJ23" s="1099"/>
      <c r="AK23" s="1100"/>
      <c r="AL23" s="1101"/>
      <c r="AM23" s="1101"/>
      <c r="AN23" s="1101"/>
      <c r="AO23" s="1101"/>
      <c r="AP23" s="1090">
        <v>
23847</v>
      </c>
      <c r="AQ23" s="1090"/>
      <c r="AR23" s="1090"/>
      <c r="AS23" s="1090"/>
      <c r="AT23" s="1090"/>
      <c r="AU23" s="1091"/>
      <c r="AV23" s="1091"/>
      <c r="AW23" s="1091"/>
      <c r="AX23" s="1091"/>
      <c r="AY23" s="1092"/>
      <c r="AZ23" s="1093" t="s">
        <v>
394</v>
      </c>
      <c r="BA23" s="1094"/>
      <c r="BB23" s="1094"/>
      <c r="BC23" s="1094"/>
      <c r="BD23" s="1095"/>
      <c r="BE23" s="229"/>
      <c r="BF23" s="229"/>
      <c r="BG23" s="229"/>
      <c r="BH23" s="229"/>
      <c r="BI23" s="229"/>
      <c r="BJ23" s="229"/>
      <c r="BK23" s="229"/>
      <c r="BL23" s="229"/>
      <c r="BM23" s="229"/>
      <c r="BN23" s="229"/>
      <c r="BO23" s="229"/>
      <c r="BP23" s="229"/>
      <c r="BQ23" s="234">
        <v>
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9" t="s">
        <v>
395</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
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8" t="s">
        <v>
396</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
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
372</v>
      </c>
      <c r="B26" s="1024"/>
      <c r="C26" s="1024"/>
      <c r="D26" s="1024"/>
      <c r="E26" s="1024"/>
      <c r="F26" s="1024"/>
      <c r="G26" s="1024"/>
      <c r="H26" s="1024"/>
      <c r="I26" s="1024"/>
      <c r="J26" s="1024"/>
      <c r="K26" s="1024"/>
      <c r="L26" s="1024"/>
      <c r="M26" s="1024"/>
      <c r="N26" s="1024"/>
      <c r="O26" s="1024"/>
      <c r="P26" s="1025"/>
      <c r="Q26" s="1029" t="s">
        <v>
397</v>
      </c>
      <c r="R26" s="1030"/>
      <c r="S26" s="1030"/>
      <c r="T26" s="1030"/>
      <c r="U26" s="1031"/>
      <c r="V26" s="1029" t="s">
        <v>
398</v>
      </c>
      <c r="W26" s="1030"/>
      <c r="X26" s="1030"/>
      <c r="Y26" s="1030"/>
      <c r="Z26" s="1031"/>
      <c r="AA26" s="1029" t="s">
        <v>
399</v>
      </c>
      <c r="AB26" s="1030"/>
      <c r="AC26" s="1030"/>
      <c r="AD26" s="1030"/>
      <c r="AE26" s="1030"/>
      <c r="AF26" s="1084" t="s">
        <v>
400</v>
      </c>
      <c r="AG26" s="1036"/>
      <c r="AH26" s="1036"/>
      <c r="AI26" s="1036"/>
      <c r="AJ26" s="1085"/>
      <c r="AK26" s="1030" t="s">
        <v>
401</v>
      </c>
      <c r="AL26" s="1030"/>
      <c r="AM26" s="1030"/>
      <c r="AN26" s="1030"/>
      <c r="AO26" s="1031"/>
      <c r="AP26" s="1029" t="s">
        <v>
402</v>
      </c>
      <c r="AQ26" s="1030"/>
      <c r="AR26" s="1030"/>
      <c r="AS26" s="1030"/>
      <c r="AT26" s="1031"/>
      <c r="AU26" s="1029" t="s">
        <v>
403</v>
      </c>
      <c r="AV26" s="1030"/>
      <c r="AW26" s="1030"/>
      <c r="AX26" s="1030"/>
      <c r="AY26" s="1031"/>
      <c r="AZ26" s="1029" t="s">
        <v>
404</v>
      </c>
      <c r="BA26" s="1030"/>
      <c r="BB26" s="1030"/>
      <c r="BC26" s="1030"/>
      <c r="BD26" s="1031"/>
      <c r="BE26" s="1029" t="s">
        <v>
379</v>
      </c>
      <c r="BF26" s="1030"/>
      <c r="BG26" s="1030"/>
      <c r="BH26" s="1030"/>
      <c r="BI26" s="1043"/>
      <c r="BJ26" s="228"/>
      <c r="BK26" s="228"/>
      <c r="BL26" s="228"/>
      <c r="BM26" s="228"/>
      <c r="BN26" s="228"/>
      <c r="BO26" s="237"/>
      <c r="BP26" s="237"/>
      <c r="BQ26" s="234">
        <v>
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6"/>
      <c r="AG27" s="1039"/>
      <c r="AH27" s="1039"/>
      <c r="AI27" s="1039"/>
      <c r="AJ27" s="1087"/>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
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
1</v>
      </c>
      <c r="B28" s="1076" t="s">
        <v>
405</v>
      </c>
      <c r="C28" s="1077"/>
      <c r="D28" s="1077"/>
      <c r="E28" s="1077"/>
      <c r="F28" s="1077"/>
      <c r="G28" s="1077"/>
      <c r="H28" s="1077"/>
      <c r="I28" s="1077"/>
      <c r="J28" s="1077"/>
      <c r="K28" s="1077"/>
      <c r="L28" s="1077"/>
      <c r="M28" s="1077"/>
      <c r="N28" s="1077"/>
      <c r="O28" s="1077"/>
      <c r="P28" s="1078"/>
      <c r="Q28" s="1079">
        <v>
4516</v>
      </c>
      <c r="R28" s="1080"/>
      <c r="S28" s="1080"/>
      <c r="T28" s="1080"/>
      <c r="U28" s="1080"/>
      <c r="V28" s="1080">
        <v>
4422</v>
      </c>
      <c r="W28" s="1080"/>
      <c r="X28" s="1080"/>
      <c r="Y28" s="1080"/>
      <c r="Z28" s="1080"/>
      <c r="AA28" s="1080">
        <v>
94</v>
      </c>
      <c r="AB28" s="1080"/>
      <c r="AC28" s="1080"/>
      <c r="AD28" s="1080"/>
      <c r="AE28" s="1081"/>
      <c r="AF28" s="1082">
        <v>
94</v>
      </c>
      <c r="AG28" s="1080"/>
      <c r="AH28" s="1080"/>
      <c r="AI28" s="1080"/>
      <c r="AJ28" s="1083"/>
      <c r="AK28" s="1071">
        <v>
341</v>
      </c>
      <c r="AL28" s="1072"/>
      <c r="AM28" s="1072"/>
      <c r="AN28" s="1072"/>
      <c r="AO28" s="1072"/>
      <c r="AP28" s="1070" t="s">
        <v>
587</v>
      </c>
      <c r="AQ28" s="1070"/>
      <c r="AR28" s="1070"/>
      <c r="AS28" s="1070"/>
      <c r="AT28" s="1070"/>
      <c r="AU28" s="1070" t="s">
        <v>
587</v>
      </c>
      <c r="AV28" s="1070"/>
      <c r="AW28" s="1070"/>
      <c r="AX28" s="1070"/>
      <c r="AY28" s="1070"/>
      <c r="AZ28" s="1073"/>
      <c r="BA28" s="1073"/>
      <c r="BB28" s="1073"/>
      <c r="BC28" s="1073"/>
      <c r="BD28" s="1073"/>
      <c r="BE28" s="1074"/>
      <c r="BF28" s="1074"/>
      <c r="BG28" s="1074"/>
      <c r="BH28" s="1074"/>
      <c r="BI28" s="1075"/>
      <c r="BJ28" s="228"/>
      <c r="BK28" s="228"/>
      <c r="BL28" s="228"/>
      <c r="BM28" s="228"/>
      <c r="BN28" s="228"/>
      <c r="BO28" s="237"/>
      <c r="BP28" s="237"/>
      <c r="BQ28" s="234">
        <v>
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
2</v>
      </c>
      <c r="B29" s="1058" t="s">
        <v>
406</v>
      </c>
      <c r="C29" s="1059"/>
      <c r="D29" s="1059"/>
      <c r="E29" s="1059"/>
      <c r="F29" s="1059"/>
      <c r="G29" s="1059"/>
      <c r="H29" s="1059"/>
      <c r="I29" s="1059"/>
      <c r="J29" s="1059"/>
      <c r="K29" s="1059"/>
      <c r="L29" s="1059"/>
      <c r="M29" s="1059"/>
      <c r="N29" s="1059"/>
      <c r="O29" s="1059"/>
      <c r="P29" s="1060"/>
      <c r="Q29" s="1066">
        <v>
4282</v>
      </c>
      <c r="R29" s="1067"/>
      <c r="S29" s="1067"/>
      <c r="T29" s="1067"/>
      <c r="U29" s="1067"/>
      <c r="V29" s="1067">
        <v>
4198</v>
      </c>
      <c r="W29" s="1067"/>
      <c r="X29" s="1067"/>
      <c r="Y29" s="1067"/>
      <c r="Z29" s="1067"/>
      <c r="AA29" s="1067">
        <v>
85</v>
      </c>
      <c r="AB29" s="1067"/>
      <c r="AC29" s="1067"/>
      <c r="AD29" s="1067"/>
      <c r="AE29" s="1068"/>
      <c r="AF29" s="1063">
        <v>
85</v>
      </c>
      <c r="AG29" s="1064"/>
      <c r="AH29" s="1064"/>
      <c r="AI29" s="1064"/>
      <c r="AJ29" s="1065"/>
      <c r="AK29" s="1008">
        <v>
636</v>
      </c>
      <c r="AL29" s="999"/>
      <c r="AM29" s="999"/>
      <c r="AN29" s="999"/>
      <c r="AO29" s="999"/>
      <c r="AP29" s="1070" t="s">
        <v>
587</v>
      </c>
      <c r="AQ29" s="1070"/>
      <c r="AR29" s="1070"/>
      <c r="AS29" s="1070"/>
      <c r="AT29" s="1070"/>
      <c r="AU29" s="1070" t="s">
        <v>
587</v>
      </c>
      <c r="AV29" s="1070"/>
      <c r="AW29" s="1070"/>
      <c r="AX29" s="1070"/>
      <c r="AY29" s="1070"/>
      <c r="AZ29" s="1069"/>
      <c r="BA29" s="1069"/>
      <c r="BB29" s="1069"/>
      <c r="BC29" s="1069"/>
      <c r="BD29" s="1069"/>
      <c r="BE29" s="1000"/>
      <c r="BF29" s="1000"/>
      <c r="BG29" s="1000"/>
      <c r="BH29" s="1000"/>
      <c r="BI29" s="1001"/>
      <c r="BJ29" s="228"/>
      <c r="BK29" s="228"/>
      <c r="BL29" s="228"/>
      <c r="BM29" s="228"/>
      <c r="BN29" s="228"/>
      <c r="BO29" s="237"/>
      <c r="BP29" s="237"/>
      <c r="BQ29" s="234">
        <v>
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
3</v>
      </c>
      <c r="B30" s="1058" t="s">
        <v>
407</v>
      </c>
      <c r="C30" s="1059"/>
      <c r="D30" s="1059"/>
      <c r="E30" s="1059"/>
      <c r="F30" s="1059"/>
      <c r="G30" s="1059"/>
      <c r="H30" s="1059"/>
      <c r="I30" s="1059"/>
      <c r="J30" s="1059"/>
      <c r="K30" s="1059"/>
      <c r="L30" s="1059"/>
      <c r="M30" s="1059"/>
      <c r="N30" s="1059"/>
      <c r="O30" s="1059"/>
      <c r="P30" s="1060"/>
      <c r="Q30" s="1066">
        <v>
14</v>
      </c>
      <c r="R30" s="1067"/>
      <c r="S30" s="1067"/>
      <c r="T30" s="1067"/>
      <c r="U30" s="1067"/>
      <c r="V30" s="1067">
        <v>
12</v>
      </c>
      <c r="W30" s="1067"/>
      <c r="X30" s="1067"/>
      <c r="Y30" s="1067"/>
      <c r="Z30" s="1067"/>
      <c r="AA30" s="1067">
        <v>
2</v>
      </c>
      <c r="AB30" s="1067"/>
      <c r="AC30" s="1067"/>
      <c r="AD30" s="1067"/>
      <c r="AE30" s="1068"/>
      <c r="AF30" s="1063">
        <v>
2</v>
      </c>
      <c r="AG30" s="1064"/>
      <c r="AH30" s="1064"/>
      <c r="AI30" s="1064"/>
      <c r="AJ30" s="1065"/>
      <c r="AK30" s="1008" t="s">
        <v>
587</v>
      </c>
      <c r="AL30" s="999"/>
      <c r="AM30" s="999"/>
      <c r="AN30" s="999"/>
      <c r="AO30" s="999"/>
      <c r="AP30" s="1070" t="s">
        <v>
587</v>
      </c>
      <c r="AQ30" s="1070"/>
      <c r="AR30" s="1070"/>
      <c r="AS30" s="1070"/>
      <c r="AT30" s="1070"/>
      <c r="AU30" s="1070" t="s">
        <v>
587</v>
      </c>
      <c r="AV30" s="1070"/>
      <c r="AW30" s="1070"/>
      <c r="AX30" s="1070"/>
      <c r="AY30" s="1070"/>
      <c r="AZ30" s="1069"/>
      <c r="BA30" s="1069"/>
      <c r="BB30" s="1069"/>
      <c r="BC30" s="1069"/>
      <c r="BD30" s="1069"/>
      <c r="BE30" s="1000"/>
      <c r="BF30" s="1000"/>
      <c r="BG30" s="1000"/>
      <c r="BH30" s="1000"/>
      <c r="BI30" s="1001"/>
      <c r="BJ30" s="228"/>
      <c r="BK30" s="228"/>
      <c r="BL30" s="228"/>
      <c r="BM30" s="228"/>
      <c r="BN30" s="228"/>
      <c r="BO30" s="237"/>
      <c r="BP30" s="237"/>
      <c r="BQ30" s="234">
        <v>
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
4</v>
      </c>
      <c r="B31" s="1058" t="s">
        <v>
408</v>
      </c>
      <c r="C31" s="1059"/>
      <c r="D31" s="1059"/>
      <c r="E31" s="1059"/>
      <c r="F31" s="1059"/>
      <c r="G31" s="1059"/>
      <c r="H31" s="1059"/>
      <c r="I31" s="1059"/>
      <c r="J31" s="1059"/>
      <c r="K31" s="1059"/>
      <c r="L31" s="1059"/>
      <c r="M31" s="1059"/>
      <c r="N31" s="1059"/>
      <c r="O31" s="1059"/>
      <c r="P31" s="1060"/>
      <c r="Q31" s="1066">
        <v>
569</v>
      </c>
      <c r="R31" s="1067"/>
      <c r="S31" s="1067"/>
      <c r="T31" s="1067"/>
      <c r="U31" s="1067"/>
      <c r="V31" s="1067">
        <v>
569</v>
      </c>
      <c r="W31" s="1067"/>
      <c r="X31" s="1067"/>
      <c r="Y31" s="1067"/>
      <c r="Z31" s="1067"/>
      <c r="AA31" s="1067">
        <v>
0</v>
      </c>
      <c r="AB31" s="1067"/>
      <c r="AC31" s="1067"/>
      <c r="AD31" s="1067"/>
      <c r="AE31" s="1068"/>
      <c r="AF31" s="1063">
        <v>
0</v>
      </c>
      <c r="AG31" s="1064"/>
      <c r="AH31" s="1064"/>
      <c r="AI31" s="1064"/>
      <c r="AJ31" s="1065"/>
      <c r="AK31" s="1008">
        <v>
136</v>
      </c>
      <c r="AL31" s="999"/>
      <c r="AM31" s="999"/>
      <c r="AN31" s="999"/>
      <c r="AO31" s="999"/>
      <c r="AP31" s="1070" t="s">
        <v>
587</v>
      </c>
      <c r="AQ31" s="1070"/>
      <c r="AR31" s="1070"/>
      <c r="AS31" s="1070"/>
      <c r="AT31" s="1070"/>
      <c r="AU31" s="1070" t="s">
        <v>
587</v>
      </c>
      <c r="AV31" s="1070"/>
      <c r="AW31" s="1070"/>
      <c r="AX31" s="1070"/>
      <c r="AY31" s="1070"/>
      <c r="AZ31" s="1069"/>
      <c r="BA31" s="1069"/>
      <c r="BB31" s="1069"/>
      <c r="BC31" s="1069"/>
      <c r="BD31" s="1069"/>
      <c r="BE31" s="1000"/>
      <c r="BF31" s="1000"/>
      <c r="BG31" s="1000"/>
      <c r="BH31" s="1000"/>
      <c r="BI31" s="1001"/>
      <c r="BJ31" s="228"/>
      <c r="BK31" s="228"/>
      <c r="BL31" s="228"/>
      <c r="BM31" s="228"/>
      <c r="BN31" s="228"/>
      <c r="BO31" s="237"/>
      <c r="BP31" s="237"/>
      <c r="BQ31" s="234">
        <v>
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
5</v>
      </c>
      <c r="B32" s="1058" t="s">
        <v>
409</v>
      </c>
      <c r="C32" s="1059"/>
      <c r="D32" s="1059"/>
      <c r="E32" s="1059"/>
      <c r="F32" s="1059"/>
      <c r="G32" s="1059"/>
      <c r="H32" s="1059"/>
      <c r="I32" s="1059"/>
      <c r="J32" s="1059"/>
      <c r="K32" s="1059"/>
      <c r="L32" s="1059"/>
      <c r="M32" s="1059"/>
      <c r="N32" s="1059"/>
      <c r="O32" s="1059"/>
      <c r="P32" s="1060"/>
      <c r="Q32" s="1066">
        <v>
1154</v>
      </c>
      <c r="R32" s="1067"/>
      <c r="S32" s="1067"/>
      <c r="T32" s="1067"/>
      <c r="U32" s="1067"/>
      <c r="V32" s="1067">
        <v>
968</v>
      </c>
      <c r="W32" s="1067"/>
      <c r="X32" s="1067"/>
      <c r="Y32" s="1067"/>
      <c r="Z32" s="1067"/>
      <c r="AA32" s="1067">
        <v>
186</v>
      </c>
      <c r="AB32" s="1067"/>
      <c r="AC32" s="1067"/>
      <c r="AD32" s="1067"/>
      <c r="AE32" s="1068"/>
      <c r="AF32" s="1063">
        <v>
997</v>
      </c>
      <c r="AG32" s="1064"/>
      <c r="AH32" s="1064"/>
      <c r="AI32" s="1064"/>
      <c r="AJ32" s="1065"/>
      <c r="AK32" s="1008">
        <v>
63</v>
      </c>
      <c r="AL32" s="999"/>
      <c r="AM32" s="999"/>
      <c r="AN32" s="999"/>
      <c r="AO32" s="999"/>
      <c r="AP32" s="999">
        <v>
6638</v>
      </c>
      <c r="AQ32" s="999"/>
      <c r="AR32" s="999"/>
      <c r="AS32" s="999"/>
      <c r="AT32" s="999"/>
      <c r="AU32" s="999">
        <v>
345</v>
      </c>
      <c r="AV32" s="999"/>
      <c r="AW32" s="999"/>
      <c r="AX32" s="999"/>
      <c r="AY32" s="999"/>
      <c r="AZ32" s="1069"/>
      <c r="BA32" s="1069"/>
      <c r="BB32" s="1069"/>
      <c r="BC32" s="1069"/>
      <c r="BD32" s="1069"/>
      <c r="BE32" s="1000" t="s">
        <v>
410</v>
      </c>
      <c r="BF32" s="1000"/>
      <c r="BG32" s="1000"/>
      <c r="BH32" s="1000"/>
      <c r="BI32" s="1001"/>
      <c r="BJ32" s="228"/>
      <c r="BK32" s="228"/>
      <c r="BL32" s="228"/>
      <c r="BM32" s="228"/>
      <c r="BN32" s="228"/>
      <c r="BO32" s="237"/>
      <c r="BP32" s="237"/>
      <c r="BQ32" s="234">
        <v>
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
6</v>
      </c>
      <c r="B33" s="1058" t="s">
        <v>
411</v>
      </c>
      <c r="C33" s="1059"/>
      <c r="D33" s="1059"/>
      <c r="E33" s="1059"/>
      <c r="F33" s="1059"/>
      <c r="G33" s="1059"/>
      <c r="H33" s="1059"/>
      <c r="I33" s="1059"/>
      <c r="J33" s="1059"/>
      <c r="K33" s="1059"/>
      <c r="L33" s="1059"/>
      <c r="M33" s="1059"/>
      <c r="N33" s="1059"/>
      <c r="O33" s="1059"/>
      <c r="P33" s="1060"/>
      <c r="Q33" s="1066">
        <v>
143</v>
      </c>
      <c r="R33" s="1067"/>
      <c r="S33" s="1067"/>
      <c r="T33" s="1067"/>
      <c r="U33" s="1067"/>
      <c r="V33" s="1067">
        <v>
166</v>
      </c>
      <c r="W33" s="1067"/>
      <c r="X33" s="1067"/>
      <c r="Y33" s="1067"/>
      <c r="Z33" s="1067"/>
      <c r="AA33" s="1067">
        <v>
-22</v>
      </c>
      <c r="AB33" s="1067"/>
      <c r="AC33" s="1067"/>
      <c r="AD33" s="1067"/>
      <c r="AE33" s="1068"/>
      <c r="AF33" s="1063">
        <v>
258</v>
      </c>
      <c r="AG33" s="1064"/>
      <c r="AH33" s="1064"/>
      <c r="AI33" s="1064"/>
      <c r="AJ33" s="1065"/>
      <c r="AK33" s="1008">
        <v>
0</v>
      </c>
      <c r="AL33" s="999"/>
      <c r="AM33" s="999"/>
      <c r="AN33" s="999"/>
      <c r="AO33" s="999"/>
      <c r="AP33" s="999">
        <v>
302</v>
      </c>
      <c r="AQ33" s="999"/>
      <c r="AR33" s="999"/>
      <c r="AS33" s="999"/>
      <c r="AT33" s="999"/>
      <c r="AU33" s="999">
        <v>
1</v>
      </c>
      <c r="AV33" s="999"/>
      <c r="AW33" s="999"/>
      <c r="AX33" s="999"/>
      <c r="AY33" s="999"/>
      <c r="AZ33" s="1069"/>
      <c r="BA33" s="1069"/>
      <c r="BB33" s="1069"/>
      <c r="BC33" s="1069"/>
      <c r="BD33" s="1069"/>
      <c r="BE33" s="1000" t="s">
        <v>
410</v>
      </c>
      <c r="BF33" s="1000"/>
      <c r="BG33" s="1000"/>
      <c r="BH33" s="1000"/>
      <c r="BI33" s="1001"/>
      <c r="BJ33" s="228"/>
      <c r="BK33" s="228"/>
      <c r="BL33" s="228"/>
      <c r="BM33" s="228"/>
      <c r="BN33" s="228"/>
      <c r="BO33" s="237"/>
      <c r="BP33" s="237"/>
      <c r="BQ33" s="234">
        <v>
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
7</v>
      </c>
      <c r="B34" s="1058" t="s">
        <v>
412</v>
      </c>
      <c r="C34" s="1059"/>
      <c r="D34" s="1059"/>
      <c r="E34" s="1059"/>
      <c r="F34" s="1059"/>
      <c r="G34" s="1059"/>
      <c r="H34" s="1059"/>
      <c r="I34" s="1059"/>
      <c r="J34" s="1059"/>
      <c r="K34" s="1059"/>
      <c r="L34" s="1059"/>
      <c r="M34" s="1059"/>
      <c r="N34" s="1059"/>
      <c r="O34" s="1059"/>
      <c r="P34" s="1060"/>
      <c r="Q34" s="1066">
        <v>
4215</v>
      </c>
      <c r="R34" s="1067"/>
      <c r="S34" s="1067"/>
      <c r="T34" s="1067"/>
      <c r="U34" s="1067"/>
      <c r="V34" s="1067">
        <v>
3588</v>
      </c>
      <c r="W34" s="1067"/>
      <c r="X34" s="1067"/>
      <c r="Y34" s="1067"/>
      <c r="Z34" s="1067"/>
      <c r="AA34" s="1067">
        <v>
627</v>
      </c>
      <c r="AB34" s="1067"/>
      <c r="AC34" s="1067"/>
      <c r="AD34" s="1067"/>
      <c r="AE34" s="1068"/>
      <c r="AF34" s="1063">
        <v>
989</v>
      </c>
      <c r="AG34" s="1064"/>
      <c r="AH34" s="1064"/>
      <c r="AI34" s="1064"/>
      <c r="AJ34" s="1065"/>
      <c r="AK34" s="1008">
        <v>
314</v>
      </c>
      <c r="AL34" s="999"/>
      <c r="AM34" s="999"/>
      <c r="AN34" s="999"/>
      <c r="AO34" s="999"/>
      <c r="AP34" s="999">
        <v>
3738</v>
      </c>
      <c r="AQ34" s="999"/>
      <c r="AR34" s="999"/>
      <c r="AS34" s="999"/>
      <c r="AT34" s="999"/>
      <c r="AU34" s="999">
        <v>
1817</v>
      </c>
      <c r="AV34" s="999"/>
      <c r="AW34" s="999"/>
      <c r="AX34" s="999"/>
      <c r="AY34" s="999"/>
      <c r="AZ34" s="1069"/>
      <c r="BA34" s="1069"/>
      <c r="BB34" s="1069"/>
      <c r="BC34" s="1069"/>
      <c r="BD34" s="1069"/>
      <c r="BE34" s="1000" t="s">
        <v>
410</v>
      </c>
      <c r="BF34" s="1000"/>
      <c r="BG34" s="1000"/>
      <c r="BH34" s="1000"/>
      <c r="BI34" s="1001"/>
      <c r="BJ34" s="228"/>
      <c r="BK34" s="228"/>
      <c r="BL34" s="228"/>
      <c r="BM34" s="228"/>
      <c r="BN34" s="228"/>
      <c r="BO34" s="237"/>
      <c r="BP34" s="237"/>
      <c r="BQ34" s="234">
        <v>
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
8</v>
      </c>
      <c r="B35" s="1058" t="s">
        <v>
413</v>
      </c>
      <c r="C35" s="1059"/>
      <c r="D35" s="1059"/>
      <c r="E35" s="1059"/>
      <c r="F35" s="1059"/>
      <c r="G35" s="1059"/>
      <c r="H35" s="1059"/>
      <c r="I35" s="1059"/>
      <c r="J35" s="1059"/>
      <c r="K35" s="1059"/>
      <c r="L35" s="1059"/>
      <c r="M35" s="1059"/>
      <c r="N35" s="1059"/>
      <c r="O35" s="1059"/>
      <c r="P35" s="1060"/>
      <c r="Q35" s="1066">
        <v>
447</v>
      </c>
      <c r="R35" s="1067"/>
      <c r="S35" s="1067"/>
      <c r="T35" s="1067"/>
      <c r="U35" s="1067"/>
      <c r="V35" s="1067">
        <v>
524</v>
      </c>
      <c r="W35" s="1067"/>
      <c r="X35" s="1067"/>
      <c r="Y35" s="1067"/>
      <c r="Z35" s="1067"/>
      <c r="AA35" s="1067">
        <v>
-76</v>
      </c>
      <c r="AB35" s="1067"/>
      <c r="AC35" s="1067"/>
      <c r="AD35" s="1067"/>
      <c r="AE35" s="1068"/>
      <c r="AF35" s="1063">
        <v>
122</v>
      </c>
      <c r="AG35" s="1064"/>
      <c r="AH35" s="1064"/>
      <c r="AI35" s="1064"/>
      <c r="AJ35" s="1065"/>
      <c r="AK35" s="1008">
        <v>
352</v>
      </c>
      <c r="AL35" s="999"/>
      <c r="AM35" s="999"/>
      <c r="AN35" s="999"/>
      <c r="AO35" s="999"/>
      <c r="AP35" s="999">
        <v>
3160</v>
      </c>
      <c r="AQ35" s="999"/>
      <c r="AR35" s="999"/>
      <c r="AS35" s="999"/>
      <c r="AT35" s="999"/>
      <c r="AU35" s="999">
        <v>
3160</v>
      </c>
      <c r="AV35" s="999"/>
      <c r="AW35" s="999"/>
      <c r="AX35" s="999"/>
      <c r="AY35" s="999"/>
      <c r="AZ35" s="1069"/>
      <c r="BA35" s="1069"/>
      <c r="BB35" s="1069"/>
      <c r="BC35" s="1069"/>
      <c r="BD35" s="1069"/>
      <c r="BE35" s="1000" t="s">
        <v>
414</v>
      </c>
      <c r="BF35" s="1000"/>
      <c r="BG35" s="1000"/>
      <c r="BH35" s="1000"/>
      <c r="BI35" s="1001"/>
      <c r="BJ35" s="228"/>
      <c r="BK35" s="228"/>
      <c r="BL35" s="228"/>
      <c r="BM35" s="228"/>
      <c r="BN35" s="228"/>
      <c r="BO35" s="237"/>
      <c r="BP35" s="237"/>
      <c r="BQ35" s="234">
        <v>
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
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
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
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
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
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
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
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
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
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
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
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
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
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
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
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
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
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
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
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
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
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
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
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
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
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
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
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
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
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
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
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
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
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
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
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
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
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
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
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
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
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
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
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
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
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
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
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
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
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
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
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
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
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
415</v>
      </c>
      <c r="BK62" s="1056"/>
      <c r="BL62" s="1056"/>
      <c r="BM62" s="1056"/>
      <c r="BN62" s="1057"/>
      <c r="BO62" s="237"/>
      <c r="BP62" s="237"/>
      <c r="BQ62" s="234">
        <v>
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
392</v>
      </c>
      <c r="B63" s="965" t="s">
        <v>
416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
2547</v>
      </c>
      <c r="AG63" s="987"/>
      <c r="AH63" s="987"/>
      <c r="AI63" s="987"/>
      <c r="AJ63" s="1050"/>
      <c r="AK63" s="1051"/>
      <c r="AL63" s="991"/>
      <c r="AM63" s="991"/>
      <c r="AN63" s="991"/>
      <c r="AO63" s="991"/>
      <c r="AP63" s="987">
        <f>
SUM(AP28:AT35)</f>
        <v>
13838</v>
      </c>
      <c r="AQ63" s="987"/>
      <c r="AR63" s="987"/>
      <c r="AS63" s="987"/>
      <c r="AT63" s="987"/>
      <c r="AU63" s="987">
        <f>
SUM(AU28:AY35)</f>
        <v>
5323</v>
      </c>
      <c r="AV63" s="987"/>
      <c r="AW63" s="987"/>
      <c r="AX63" s="987"/>
      <c r="AY63" s="987"/>
      <c r="AZ63" s="1045"/>
      <c r="BA63" s="1045"/>
      <c r="BB63" s="1045"/>
      <c r="BC63" s="1045"/>
      <c r="BD63" s="1045"/>
      <c r="BE63" s="988"/>
      <c r="BF63" s="988"/>
      <c r="BG63" s="988"/>
      <c r="BH63" s="988"/>
      <c r="BI63" s="989"/>
      <c r="BJ63" s="1046" t="s">
        <v>
128</v>
      </c>
      <c r="BK63" s="981"/>
      <c r="BL63" s="981"/>
      <c r="BM63" s="981"/>
      <c r="BN63" s="1047"/>
      <c r="BO63" s="237"/>
      <c r="BP63" s="237"/>
      <c r="BQ63" s="234">
        <v>
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
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
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
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
418</v>
      </c>
      <c r="B66" s="1024"/>
      <c r="C66" s="1024"/>
      <c r="D66" s="1024"/>
      <c r="E66" s="1024"/>
      <c r="F66" s="1024"/>
      <c r="G66" s="1024"/>
      <c r="H66" s="1024"/>
      <c r="I66" s="1024"/>
      <c r="J66" s="1024"/>
      <c r="K66" s="1024"/>
      <c r="L66" s="1024"/>
      <c r="M66" s="1024"/>
      <c r="N66" s="1024"/>
      <c r="O66" s="1024"/>
      <c r="P66" s="1025"/>
      <c r="Q66" s="1029" t="s">
        <v>
419</v>
      </c>
      <c r="R66" s="1030"/>
      <c r="S66" s="1030"/>
      <c r="T66" s="1030"/>
      <c r="U66" s="1031"/>
      <c r="V66" s="1029" t="s">
        <v>
398</v>
      </c>
      <c r="W66" s="1030"/>
      <c r="X66" s="1030"/>
      <c r="Y66" s="1030"/>
      <c r="Z66" s="1031"/>
      <c r="AA66" s="1029" t="s">
        <v>
399</v>
      </c>
      <c r="AB66" s="1030"/>
      <c r="AC66" s="1030"/>
      <c r="AD66" s="1030"/>
      <c r="AE66" s="1031"/>
      <c r="AF66" s="1035" t="s">
        <v>
400</v>
      </c>
      <c r="AG66" s="1036"/>
      <c r="AH66" s="1036"/>
      <c r="AI66" s="1036"/>
      <c r="AJ66" s="1037"/>
      <c r="AK66" s="1029" t="s">
        <v>
420</v>
      </c>
      <c r="AL66" s="1024"/>
      <c r="AM66" s="1024"/>
      <c r="AN66" s="1024"/>
      <c r="AO66" s="1025"/>
      <c r="AP66" s="1029" t="s">
        <v>
402</v>
      </c>
      <c r="AQ66" s="1030"/>
      <c r="AR66" s="1030"/>
      <c r="AS66" s="1030"/>
      <c r="AT66" s="1031"/>
      <c r="AU66" s="1029" t="s">
        <v>
421</v>
      </c>
      <c r="AV66" s="1030"/>
      <c r="AW66" s="1030"/>
      <c r="AX66" s="1030"/>
      <c r="AY66" s="1031"/>
      <c r="AZ66" s="1029" t="s">
        <v>
379</v>
      </c>
      <c r="BA66" s="1030"/>
      <c r="BB66" s="1030"/>
      <c r="BC66" s="1030"/>
      <c r="BD66" s="1043"/>
      <c r="BE66" s="237"/>
      <c r="BF66" s="237"/>
      <c r="BG66" s="237"/>
      <c r="BH66" s="237"/>
      <c r="BI66" s="237"/>
      <c r="BJ66" s="237"/>
      <c r="BK66" s="237"/>
      <c r="BL66" s="237"/>
      <c r="BM66" s="237"/>
      <c r="BN66" s="237"/>
      <c r="BO66" s="237"/>
      <c r="BP66" s="237"/>
      <c r="BQ66" s="234">
        <v>
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
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
1</v>
      </c>
      <c r="B68" s="1013" t="s">
        <v>
588</v>
      </c>
      <c r="C68" s="1014"/>
      <c r="D68" s="1014"/>
      <c r="E68" s="1014"/>
      <c r="F68" s="1014"/>
      <c r="G68" s="1014"/>
      <c r="H68" s="1014"/>
      <c r="I68" s="1014"/>
      <c r="J68" s="1014"/>
      <c r="K68" s="1014"/>
      <c r="L68" s="1014"/>
      <c r="M68" s="1014"/>
      <c r="N68" s="1014"/>
      <c r="O68" s="1014"/>
      <c r="P68" s="1015"/>
      <c r="Q68" s="1016">
        <v>
15755</v>
      </c>
      <c r="R68" s="1010"/>
      <c r="S68" s="1010"/>
      <c r="T68" s="1010"/>
      <c r="U68" s="1010"/>
      <c r="V68" s="1010">
        <v>
15733</v>
      </c>
      <c r="W68" s="1010"/>
      <c r="X68" s="1010"/>
      <c r="Y68" s="1010"/>
      <c r="Z68" s="1010"/>
      <c r="AA68" s="1010">
        <v>
22</v>
      </c>
      <c r="AB68" s="1010"/>
      <c r="AC68" s="1010"/>
      <c r="AD68" s="1010"/>
      <c r="AE68" s="1010"/>
      <c r="AF68" s="1010">
        <v>
22</v>
      </c>
      <c r="AG68" s="1010"/>
      <c r="AH68" s="1010"/>
      <c r="AI68" s="1010"/>
      <c r="AJ68" s="1010"/>
      <c r="AK68" s="1010">
        <v>
77</v>
      </c>
      <c r="AL68" s="1010"/>
      <c r="AM68" s="1010"/>
      <c r="AN68" s="1010"/>
      <c r="AO68" s="1010"/>
      <c r="AP68" s="1010" t="s">
        <v>
587</v>
      </c>
      <c r="AQ68" s="1010"/>
      <c r="AR68" s="1010"/>
      <c r="AS68" s="1010"/>
      <c r="AT68" s="1010"/>
      <c r="AU68" s="1010" t="s">
        <v>
587</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
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
2</v>
      </c>
      <c r="B69" s="1002" t="s">
        <v>
589</v>
      </c>
      <c r="C69" s="1003"/>
      <c r="D69" s="1003"/>
      <c r="E69" s="1003"/>
      <c r="F69" s="1003"/>
      <c r="G69" s="1003"/>
      <c r="H69" s="1003"/>
      <c r="I69" s="1003"/>
      <c r="J69" s="1003"/>
      <c r="K69" s="1003"/>
      <c r="L69" s="1003"/>
      <c r="M69" s="1003"/>
      <c r="N69" s="1003"/>
      <c r="O69" s="1003"/>
      <c r="P69" s="1004"/>
      <c r="Q69" s="1005">
        <v>
96</v>
      </c>
      <c r="R69" s="999"/>
      <c r="S69" s="999"/>
      <c r="T69" s="999"/>
      <c r="U69" s="999"/>
      <c r="V69" s="999">
        <v>
95</v>
      </c>
      <c r="W69" s="999"/>
      <c r="X69" s="999"/>
      <c r="Y69" s="999"/>
      <c r="Z69" s="999"/>
      <c r="AA69" s="999">
        <v>
1</v>
      </c>
      <c r="AB69" s="999"/>
      <c r="AC69" s="999"/>
      <c r="AD69" s="999"/>
      <c r="AE69" s="999"/>
      <c r="AF69" s="999">
        <v>
1</v>
      </c>
      <c r="AG69" s="999"/>
      <c r="AH69" s="999"/>
      <c r="AI69" s="999"/>
      <c r="AJ69" s="999"/>
      <c r="AK69" s="999">
        <v>
3</v>
      </c>
      <c r="AL69" s="999"/>
      <c r="AM69" s="999"/>
      <c r="AN69" s="999"/>
      <c r="AO69" s="999"/>
      <c r="AP69" s="999" t="s">
        <v>
587</v>
      </c>
      <c r="AQ69" s="999"/>
      <c r="AR69" s="999"/>
      <c r="AS69" s="999"/>
      <c r="AT69" s="999"/>
      <c r="AU69" s="999" t="s">
        <v>
587</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
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
3</v>
      </c>
      <c r="B70" s="1002" t="s">
        <v>
590</v>
      </c>
      <c r="C70" s="1003"/>
      <c r="D70" s="1003"/>
      <c r="E70" s="1003"/>
      <c r="F70" s="1003"/>
      <c r="G70" s="1003"/>
      <c r="H70" s="1003"/>
      <c r="I70" s="1003"/>
      <c r="J70" s="1003"/>
      <c r="K70" s="1003"/>
      <c r="L70" s="1003"/>
      <c r="M70" s="1003"/>
      <c r="N70" s="1003"/>
      <c r="O70" s="1003"/>
      <c r="P70" s="1004"/>
      <c r="Q70" s="1005">
        <v>
7982</v>
      </c>
      <c r="R70" s="999"/>
      <c r="S70" s="999"/>
      <c r="T70" s="999"/>
      <c r="U70" s="999"/>
      <c r="V70" s="999">
        <v>
7076</v>
      </c>
      <c r="W70" s="999"/>
      <c r="X70" s="999"/>
      <c r="Y70" s="999"/>
      <c r="Z70" s="999"/>
      <c r="AA70" s="999">
        <v>
907</v>
      </c>
      <c r="AB70" s="999"/>
      <c r="AC70" s="999"/>
      <c r="AD70" s="999"/>
      <c r="AE70" s="999"/>
      <c r="AF70" s="999">
        <v>
2</v>
      </c>
      <c r="AG70" s="999"/>
      <c r="AH70" s="999"/>
      <c r="AI70" s="999"/>
      <c r="AJ70" s="999"/>
      <c r="AK70" s="999" t="s">
        <v>
596</v>
      </c>
      <c r="AL70" s="999"/>
      <c r="AM70" s="999"/>
      <c r="AN70" s="999"/>
      <c r="AO70" s="999"/>
      <c r="AP70" s="999">
        <v>
1552</v>
      </c>
      <c r="AQ70" s="999"/>
      <c r="AR70" s="999"/>
      <c r="AS70" s="999"/>
      <c r="AT70" s="999"/>
      <c r="AU70" s="999">
        <v>
978</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
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
4</v>
      </c>
      <c r="B71" s="1002" t="s">
        <v>
591</v>
      </c>
      <c r="C71" s="1003"/>
      <c r="D71" s="1003"/>
      <c r="E71" s="1003"/>
      <c r="F71" s="1003"/>
      <c r="G71" s="1003"/>
      <c r="H71" s="1003"/>
      <c r="I71" s="1003"/>
      <c r="J71" s="1003"/>
      <c r="K71" s="1003"/>
      <c r="L71" s="1003"/>
      <c r="M71" s="1003"/>
      <c r="N71" s="1003"/>
      <c r="O71" s="1003"/>
      <c r="P71" s="1004"/>
      <c r="Q71" s="1005">
        <v>
207</v>
      </c>
      <c r="R71" s="999"/>
      <c r="S71" s="999"/>
      <c r="T71" s="999"/>
      <c r="U71" s="999"/>
      <c r="V71" s="999">
        <v>
201</v>
      </c>
      <c r="W71" s="999"/>
      <c r="X71" s="999"/>
      <c r="Y71" s="999"/>
      <c r="Z71" s="999"/>
      <c r="AA71" s="999">
        <v>
6</v>
      </c>
      <c r="AB71" s="999"/>
      <c r="AC71" s="999"/>
      <c r="AD71" s="999"/>
      <c r="AE71" s="999"/>
      <c r="AF71" s="999">
        <v>
576</v>
      </c>
      <c r="AG71" s="999"/>
      <c r="AH71" s="999"/>
      <c r="AI71" s="999"/>
      <c r="AJ71" s="999"/>
      <c r="AK71" s="999">
        <v>
13</v>
      </c>
      <c r="AL71" s="999"/>
      <c r="AM71" s="999"/>
      <c r="AN71" s="999"/>
      <c r="AO71" s="999"/>
      <c r="AP71" s="999">
        <v>
622</v>
      </c>
      <c r="AQ71" s="999"/>
      <c r="AR71" s="999"/>
      <c r="AS71" s="999"/>
      <c r="AT71" s="999"/>
      <c r="AU71" s="999">
        <v>
52</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
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
5</v>
      </c>
      <c r="B72" s="1002" t="s">
        <v>
592</v>
      </c>
      <c r="C72" s="1003"/>
      <c r="D72" s="1003"/>
      <c r="E72" s="1003"/>
      <c r="F72" s="1003"/>
      <c r="G72" s="1003"/>
      <c r="H72" s="1003"/>
      <c r="I72" s="1003"/>
      <c r="J72" s="1003"/>
      <c r="K72" s="1003"/>
      <c r="L72" s="1003"/>
      <c r="M72" s="1003"/>
      <c r="N72" s="1003"/>
      <c r="O72" s="1003"/>
      <c r="P72" s="1004"/>
      <c r="Q72" s="1005">
        <v>
2123</v>
      </c>
      <c r="R72" s="999"/>
      <c r="S72" s="999"/>
      <c r="T72" s="999"/>
      <c r="U72" s="999"/>
      <c r="V72" s="999">
        <v>
2057</v>
      </c>
      <c r="W72" s="999"/>
      <c r="X72" s="999"/>
      <c r="Y72" s="999"/>
      <c r="Z72" s="999"/>
      <c r="AA72" s="999">
        <v>
66</v>
      </c>
      <c r="AB72" s="999"/>
      <c r="AC72" s="999"/>
      <c r="AD72" s="999"/>
      <c r="AE72" s="999"/>
      <c r="AF72" s="999">
        <v>
894</v>
      </c>
      <c r="AG72" s="999"/>
      <c r="AH72" s="999"/>
      <c r="AI72" s="999"/>
      <c r="AJ72" s="999"/>
      <c r="AK72" s="999" t="s">
        <v>
587</v>
      </c>
      <c r="AL72" s="999"/>
      <c r="AM72" s="999"/>
      <c r="AN72" s="999"/>
      <c r="AO72" s="999"/>
      <c r="AP72" s="999" t="s">
        <v>
587</v>
      </c>
      <c r="AQ72" s="999"/>
      <c r="AR72" s="999"/>
      <c r="AS72" s="999"/>
      <c r="AT72" s="999"/>
      <c r="AU72" s="999" t="s">
        <v>
587</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
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
6</v>
      </c>
      <c r="B73" s="1002" t="s">
        <v>
593</v>
      </c>
      <c r="C73" s="1003"/>
      <c r="D73" s="1003"/>
      <c r="E73" s="1003"/>
      <c r="F73" s="1003"/>
      <c r="G73" s="1003"/>
      <c r="H73" s="1003"/>
      <c r="I73" s="1003"/>
      <c r="J73" s="1003"/>
      <c r="K73" s="1003"/>
      <c r="L73" s="1003"/>
      <c r="M73" s="1003"/>
      <c r="N73" s="1003"/>
      <c r="O73" s="1003"/>
      <c r="P73" s="1004"/>
      <c r="Q73" s="1005">
        <v>
461</v>
      </c>
      <c r="R73" s="999"/>
      <c r="S73" s="999"/>
      <c r="T73" s="999"/>
      <c r="U73" s="999"/>
      <c r="V73" s="999">
        <v>
257</v>
      </c>
      <c r="W73" s="999"/>
      <c r="X73" s="999"/>
      <c r="Y73" s="999"/>
      <c r="Z73" s="999"/>
      <c r="AA73" s="999">
        <v>
204</v>
      </c>
      <c r="AB73" s="999"/>
      <c r="AC73" s="999"/>
      <c r="AD73" s="999"/>
      <c r="AE73" s="999"/>
      <c r="AF73" s="999">
        <v>
204</v>
      </c>
      <c r="AG73" s="999"/>
      <c r="AH73" s="999"/>
      <c r="AI73" s="999"/>
      <c r="AJ73" s="999"/>
      <c r="AK73" s="999" t="s">
        <v>
587</v>
      </c>
      <c r="AL73" s="999"/>
      <c r="AM73" s="999"/>
      <c r="AN73" s="999"/>
      <c r="AO73" s="999"/>
      <c r="AP73" s="999" t="s">
        <v>
587</v>
      </c>
      <c r="AQ73" s="999"/>
      <c r="AR73" s="999"/>
      <c r="AS73" s="999"/>
      <c r="AT73" s="999"/>
      <c r="AU73" s="999" t="s">
        <v>
587</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
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
7</v>
      </c>
      <c r="B74" s="1002" t="s">
        <v>
594</v>
      </c>
      <c r="C74" s="1003"/>
      <c r="D74" s="1003"/>
      <c r="E74" s="1003"/>
      <c r="F74" s="1003"/>
      <c r="G74" s="1003"/>
      <c r="H74" s="1003"/>
      <c r="I74" s="1003"/>
      <c r="J74" s="1003"/>
      <c r="K74" s="1003"/>
      <c r="L74" s="1003"/>
      <c r="M74" s="1003"/>
      <c r="N74" s="1003"/>
      <c r="O74" s="1003"/>
      <c r="P74" s="1004"/>
      <c r="Q74" s="1005">
        <v>
975</v>
      </c>
      <c r="R74" s="999"/>
      <c r="S74" s="999"/>
      <c r="T74" s="999"/>
      <c r="U74" s="999"/>
      <c r="V74" s="999">
        <v>
965</v>
      </c>
      <c r="W74" s="999"/>
      <c r="X74" s="999"/>
      <c r="Y74" s="999"/>
      <c r="Z74" s="999"/>
      <c r="AA74" s="999">
        <v>
10</v>
      </c>
      <c r="AB74" s="999"/>
      <c r="AC74" s="999"/>
      <c r="AD74" s="999"/>
      <c r="AE74" s="999"/>
      <c r="AF74" s="999">
        <v>
10</v>
      </c>
      <c r="AG74" s="999"/>
      <c r="AH74" s="999"/>
      <c r="AI74" s="999"/>
      <c r="AJ74" s="999"/>
      <c r="AK74" s="999" t="s">
        <v>
587</v>
      </c>
      <c r="AL74" s="999"/>
      <c r="AM74" s="999"/>
      <c r="AN74" s="999"/>
      <c r="AO74" s="999"/>
      <c r="AP74" s="999" t="s">
        <v>
587</v>
      </c>
      <c r="AQ74" s="999"/>
      <c r="AR74" s="999"/>
      <c r="AS74" s="999"/>
      <c r="AT74" s="999"/>
      <c r="AU74" s="999" t="s">
        <v>
587</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
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
8</v>
      </c>
      <c r="B75" s="1002" t="s">
        <v>
595</v>
      </c>
      <c r="C75" s="1003"/>
      <c r="D75" s="1003"/>
      <c r="E75" s="1003"/>
      <c r="F75" s="1003"/>
      <c r="G75" s="1003"/>
      <c r="H75" s="1003"/>
      <c r="I75" s="1003"/>
      <c r="J75" s="1003"/>
      <c r="K75" s="1003"/>
      <c r="L75" s="1003"/>
      <c r="M75" s="1003"/>
      <c r="N75" s="1003"/>
      <c r="O75" s="1003"/>
      <c r="P75" s="1004"/>
      <c r="Q75" s="1006">
        <v>
359263</v>
      </c>
      <c r="R75" s="1007"/>
      <c r="S75" s="1007"/>
      <c r="T75" s="1007"/>
      <c r="U75" s="1008"/>
      <c r="V75" s="1009">
        <v>
349158</v>
      </c>
      <c r="W75" s="1007"/>
      <c r="X75" s="1007"/>
      <c r="Y75" s="1007"/>
      <c r="Z75" s="1008"/>
      <c r="AA75" s="1009">
        <v>
10106</v>
      </c>
      <c r="AB75" s="1007"/>
      <c r="AC75" s="1007"/>
      <c r="AD75" s="1007"/>
      <c r="AE75" s="1008"/>
      <c r="AF75" s="1009">
        <v>
10106</v>
      </c>
      <c r="AG75" s="1007"/>
      <c r="AH75" s="1007"/>
      <c r="AI75" s="1007"/>
      <c r="AJ75" s="1008"/>
      <c r="AK75" s="1009">
        <v>
703</v>
      </c>
      <c r="AL75" s="1007"/>
      <c r="AM75" s="1007"/>
      <c r="AN75" s="1007"/>
      <c r="AO75" s="1008"/>
      <c r="AP75" s="999" t="s">
        <v>
587</v>
      </c>
      <c r="AQ75" s="999"/>
      <c r="AR75" s="999"/>
      <c r="AS75" s="999"/>
      <c r="AT75" s="999"/>
      <c r="AU75" s="999" t="s">
        <v>
587</v>
      </c>
      <c r="AV75" s="999"/>
      <c r="AW75" s="999"/>
      <c r="AX75" s="999"/>
      <c r="AY75" s="999"/>
      <c r="AZ75" s="1000"/>
      <c r="BA75" s="1000"/>
      <c r="BB75" s="1000"/>
      <c r="BC75" s="1000"/>
      <c r="BD75" s="1001"/>
      <c r="BE75" s="237"/>
      <c r="BF75" s="237"/>
      <c r="BG75" s="237"/>
      <c r="BH75" s="237"/>
      <c r="BI75" s="237"/>
      <c r="BJ75" s="237"/>
      <c r="BK75" s="237"/>
      <c r="BL75" s="237"/>
      <c r="BM75" s="237"/>
      <c r="BN75" s="237"/>
      <c r="BO75" s="237"/>
      <c r="BP75" s="237"/>
      <c r="BQ75" s="234">
        <v>
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
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
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
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
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
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
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
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
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
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
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
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
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
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
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
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
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
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
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
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
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
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
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
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
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
392</v>
      </c>
      <c r="B88" s="965" t="s">
        <v>
422</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f>
SUM(AF68:AJ87)</f>
        <v>
11815</v>
      </c>
      <c r="AG88" s="987"/>
      <c r="AH88" s="987"/>
      <c r="AI88" s="987"/>
      <c r="AJ88" s="987"/>
      <c r="AK88" s="991"/>
      <c r="AL88" s="991"/>
      <c r="AM88" s="991"/>
      <c r="AN88" s="991"/>
      <c r="AO88" s="991"/>
      <c r="AP88" s="987">
        <f t="shared" ref="AP88" si="0">
SUM(AP68:AT87)</f>
        <v>
2174</v>
      </c>
      <c r="AQ88" s="987"/>
      <c r="AR88" s="987"/>
      <c r="AS88" s="987"/>
      <c r="AT88" s="987"/>
      <c r="AU88" s="987">
        <f t="shared" ref="AU88" si="1">
SUM(AU68:AY87)</f>
        <v>
1030</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
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
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
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
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
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
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
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
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
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
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
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
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
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
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
392</v>
      </c>
      <c r="BR102" s="965" t="s">
        <v>
423</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f>
SUM(CR7:CV88)</f>
        <v>
10</v>
      </c>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
424</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
425</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
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
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
428</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
429</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
430</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
431</v>
      </c>
      <c r="AB109" s="924"/>
      <c r="AC109" s="924"/>
      <c r="AD109" s="924"/>
      <c r="AE109" s="925"/>
      <c r="AF109" s="926" t="s">
        <v>
432</v>
      </c>
      <c r="AG109" s="924"/>
      <c r="AH109" s="924"/>
      <c r="AI109" s="924"/>
      <c r="AJ109" s="925"/>
      <c r="AK109" s="926" t="s">
        <v>
306</v>
      </c>
      <c r="AL109" s="924"/>
      <c r="AM109" s="924"/>
      <c r="AN109" s="924"/>
      <c r="AO109" s="925"/>
      <c r="AP109" s="926" t="s">
        <v>
433</v>
      </c>
      <c r="AQ109" s="924"/>
      <c r="AR109" s="924"/>
      <c r="AS109" s="924"/>
      <c r="AT109" s="957"/>
      <c r="AU109" s="923" t="s">
        <v>
430</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
431</v>
      </c>
      <c r="BR109" s="924"/>
      <c r="BS109" s="924"/>
      <c r="BT109" s="924"/>
      <c r="BU109" s="925"/>
      <c r="BV109" s="926" t="s">
        <v>
432</v>
      </c>
      <c r="BW109" s="924"/>
      <c r="BX109" s="924"/>
      <c r="BY109" s="924"/>
      <c r="BZ109" s="925"/>
      <c r="CA109" s="926" t="s">
        <v>
306</v>
      </c>
      <c r="CB109" s="924"/>
      <c r="CC109" s="924"/>
      <c r="CD109" s="924"/>
      <c r="CE109" s="925"/>
      <c r="CF109" s="964" t="s">
        <v>
433</v>
      </c>
      <c r="CG109" s="964"/>
      <c r="CH109" s="964"/>
      <c r="CI109" s="964"/>
      <c r="CJ109" s="964"/>
      <c r="CK109" s="926" t="s">
        <v>
434</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
431</v>
      </c>
      <c r="DH109" s="924"/>
      <c r="DI109" s="924"/>
      <c r="DJ109" s="924"/>
      <c r="DK109" s="925"/>
      <c r="DL109" s="926" t="s">
        <v>
432</v>
      </c>
      <c r="DM109" s="924"/>
      <c r="DN109" s="924"/>
      <c r="DO109" s="924"/>
      <c r="DP109" s="925"/>
      <c r="DQ109" s="926" t="s">
        <v>
306</v>
      </c>
      <c r="DR109" s="924"/>
      <c r="DS109" s="924"/>
      <c r="DT109" s="924"/>
      <c r="DU109" s="925"/>
      <c r="DV109" s="926" t="s">
        <v>
433</v>
      </c>
      <c r="DW109" s="924"/>
      <c r="DX109" s="924"/>
      <c r="DY109" s="924"/>
      <c r="DZ109" s="957"/>
    </row>
    <row r="110" spans="1:131" s="226" customFormat="1" ht="26.25" customHeight="1" x14ac:dyDescent="0.15">
      <c r="A110" s="835" t="s">
        <v>
435</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
1851291</v>
      </c>
      <c r="AB110" s="917"/>
      <c r="AC110" s="917"/>
      <c r="AD110" s="917"/>
      <c r="AE110" s="918"/>
      <c r="AF110" s="919">
        <v>
1991446</v>
      </c>
      <c r="AG110" s="917"/>
      <c r="AH110" s="917"/>
      <c r="AI110" s="917"/>
      <c r="AJ110" s="918"/>
      <c r="AK110" s="919">
        <v>
2161301</v>
      </c>
      <c r="AL110" s="917"/>
      <c r="AM110" s="917"/>
      <c r="AN110" s="917"/>
      <c r="AO110" s="918"/>
      <c r="AP110" s="920">
        <v>
21.9</v>
      </c>
      <c r="AQ110" s="921"/>
      <c r="AR110" s="921"/>
      <c r="AS110" s="921"/>
      <c r="AT110" s="922"/>
      <c r="AU110" s="958" t="s">
        <v>
73</v>
      </c>
      <c r="AV110" s="959"/>
      <c r="AW110" s="959"/>
      <c r="AX110" s="959"/>
      <c r="AY110" s="959"/>
      <c r="AZ110" s="888" t="s">
        <v>
436</v>
      </c>
      <c r="BA110" s="836"/>
      <c r="BB110" s="836"/>
      <c r="BC110" s="836"/>
      <c r="BD110" s="836"/>
      <c r="BE110" s="836"/>
      <c r="BF110" s="836"/>
      <c r="BG110" s="836"/>
      <c r="BH110" s="836"/>
      <c r="BI110" s="836"/>
      <c r="BJ110" s="836"/>
      <c r="BK110" s="836"/>
      <c r="BL110" s="836"/>
      <c r="BM110" s="836"/>
      <c r="BN110" s="836"/>
      <c r="BO110" s="836"/>
      <c r="BP110" s="837"/>
      <c r="BQ110" s="889">
        <v>
22300370</v>
      </c>
      <c r="BR110" s="870"/>
      <c r="BS110" s="870"/>
      <c r="BT110" s="870"/>
      <c r="BU110" s="870"/>
      <c r="BV110" s="870">
        <v>
23122043</v>
      </c>
      <c r="BW110" s="870"/>
      <c r="BX110" s="870"/>
      <c r="BY110" s="870"/>
      <c r="BZ110" s="870"/>
      <c r="CA110" s="870">
        <v>
23846838</v>
      </c>
      <c r="CB110" s="870"/>
      <c r="CC110" s="870"/>
      <c r="CD110" s="870"/>
      <c r="CE110" s="870"/>
      <c r="CF110" s="894">
        <v>
241.5</v>
      </c>
      <c r="CG110" s="895"/>
      <c r="CH110" s="895"/>
      <c r="CI110" s="895"/>
      <c r="CJ110" s="895"/>
      <c r="CK110" s="954" t="s">
        <v>
437</v>
      </c>
      <c r="CL110" s="847"/>
      <c r="CM110" s="888" t="s">
        <v>
438</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
394</v>
      </c>
      <c r="DH110" s="870"/>
      <c r="DI110" s="870"/>
      <c r="DJ110" s="870"/>
      <c r="DK110" s="870"/>
      <c r="DL110" s="870" t="s">
        <v>
439</v>
      </c>
      <c r="DM110" s="870"/>
      <c r="DN110" s="870"/>
      <c r="DO110" s="870"/>
      <c r="DP110" s="870"/>
      <c r="DQ110" s="870" t="s">
        <v>
440</v>
      </c>
      <c r="DR110" s="870"/>
      <c r="DS110" s="870"/>
      <c r="DT110" s="870"/>
      <c r="DU110" s="870"/>
      <c r="DV110" s="871" t="s">
        <v>
439</v>
      </c>
      <c r="DW110" s="871"/>
      <c r="DX110" s="871"/>
      <c r="DY110" s="871"/>
      <c r="DZ110" s="872"/>
    </row>
    <row r="111" spans="1:131" s="226" customFormat="1" ht="26.25" customHeight="1" x14ac:dyDescent="0.15">
      <c r="A111" s="802" t="s">
        <v>
441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
440</v>
      </c>
      <c r="AB111" s="947"/>
      <c r="AC111" s="947"/>
      <c r="AD111" s="947"/>
      <c r="AE111" s="948"/>
      <c r="AF111" s="949" t="s">
        <v>
442</v>
      </c>
      <c r="AG111" s="947"/>
      <c r="AH111" s="947"/>
      <c r="AI111" s="947"/>
      <c r="AJ111" s="948"/>
      <c r="AK111" s="949" t="s">
        <v>
439</v>
      </c>
      <c r="AL111" s="947"/>
      <c r="AM111" s="947"/>
      <c r="AN111" s="947"/>
      <c r="AO111" s="948"/>
      <c r="AP111" s="950" t="s">
        <v>
443</v>
      </c>
      <c r="AQ111" s="951"/>
      <c r="AR111" s="951"/>
      <c r="AS111" s="951"/>
      <c r="AT111" s="952"/>
      <c r="AU111" s="960"/>
      <c r="AV111" s="961"/>
      <c r="AW111" s="961"/>
      <c r="AX111" s="961"/>
      <c r="AY111" s="961"/>
      <c r="AZ111" s="843" t="s">
        <v>
444</v>
      </c>
      <c r="BA111" s="780"/>
      <c r="BB111" s="780"/>
      <c r="BC111" s="780"/>
      <c r="BD111" s="780"/>
      <c r="BE111" s="780"/>
      <c r="BF111" s="780"/>
      <c r="BG111" s="780"/>
      <c r="BH111" s="780"/>
      <c r="BI111" s="780"/>
      <c r="BJ111" s="780"/>
      <c r="BK111" s="780"/>
      <c r="BL111" s="780"/>
      <c r="BM111" s="780"/>
      <c r="BN111" s="780"/>
      <c r="BO111" s="780"/>
      <c r="BP111" s="781"/>
      <c r="BQ111" s="844">
        <v>
14850</v>
      </c>
      <c r="BR111" s="845"/>
      <c r="BS111" s="845"/>
      <c r="BT111" s="845"/>
      <c r="BU111" s="845"/>
      <c r="BV111" s="845" t="s">
        <v>
440</v>
      </c>
      <c r="BW111" s="845"/>
      <c r="BX111" s="845"/>
      <c r="BY111" s="845"/>
      <c r="BZ111" s="845"/>
      <c r="CA111" s="845" t="s">
        <v>
394</v>
      </c>
      <c r="CB111" s="845"/>
      <c r="CC111" s="845"/>
      <c r="CD111" s="845"/>
      <c r="CE111" s="845"/>
      <c r="CF111" s="903" t="s">
        <v>
445</v>
      </c>
      <c r="CG111" s="904"/>
      <c r="CH111" s="904"/>
      <c r="CI111" s="904"/>
      <c r="CJ111" s="904"/>
      <c r="CK111" s="955"/>
      <c r="CL111" s="849"/>
      <c r="CM111" s="843" t="s">
        <v>
446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
440</v>
      </c>
      <c r="DH111" s="845"/>
      <c r="DI111" s="845"/>
      <c r="DJ111" s="845"/>
      <c r="DK111" s="845"/>
      <c r="DL111" s="845" t="s">
        <v>
442</v>
      </c>
      <c r="DM111" s="845"/>
      <c r="DN111" s="845"/>
      <c r="DO111" s="845"/>
      <c r="DP111" s="845"/>
      <c r="DQ111" s="845" t="s">
        <v>
440</v>
      </c>
      <c r="DR111" s="845"/>
      <c r="DS111" s="845"/>
      <c r="DT111" s="845"/>
      <c r="DU111" s="845"/>
      <c r="DV111" s="822" t="s">
        <v>
447</v>
      </c>
      <c r="DW111" s="822"/>
      <c r="DX111" s="822"/>
      <c r="DY111" s="822"/>
      <c r="DZ111" s="823"/>
    </row>
    <row r="112" spans="1:131" s="226" customFormat="1" ht="26.25" customHeight="1" x14ac:dyDescent="0.15">
      <c r="A112" s="940" t="s">
        <v>
448</v>
      </c>
      <c r="B112" s="941"/>
      <c r="C112" s="780" t="s">
        <v>
449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
440</v>
      </c>
      <c r="AB112" s="808"/>
      <c r="AC112" s="808"/>
      <c r="AD112" s="808"/>
      <c r="AE112" s="809"/>
      <c r="AF112" s="810" t="s">
        <v>
445</v>
      </c>
      <c r="AG112" s="808"/>
      <c r="AH112" s="808"/>
      <c r="AI112" s="808"/>
      <c r="AJ112" s="809"/>
      <c r="AK112" s="810" t="s">
        <v>
447</v>
      </c>
      <c r="AL112" s="808"/>
      <c r="AM112" s="808"/>
      <c r="AN112" s="808"/>
      <c r="AO112" s="809"/>
      <c r="AP112" s="852" t="s">
        <v>
445</v>
      </c>
      <c r="AQ112" s="853"/>
      <c r="AR112" s="853"/>
      <c r="AS112" s="853"/>
      <c r="AT112" s="854"/>
      <c r="AU112" s="960"/>
      <c r="AV112" s="961"/>
      <c r="AW112" s="961"/>
      <c r="AX112" s="961"/>
      <c r="AY112" s="961"/>
      <c r="AZ112" s="843" t="s">
        <v>
450</v>
      </c>
      <c r="BA112" s="780"/>
      <c r="BB112" s="780"/>
      <c r="BC112" s="780"/>
      <c r="BD112" s="780"/>
      <c r="BE112" s="780"/>
      <c r="BF112" s="780"/>
      <c r="BG112" s="780"/>
      <c r="BH112" s="780"/>
      <c r="BI112" s="780"/>
      <c r="BJ112" s="780"/>
      <c r="BK112" s="780"/>
      <c r="BL112" s="780"/>
      <c r="BM112" s="780"/>
      <c r="BN112" s="780"/>
      <c r="BO112" s="780"/>
      <c r="BP112" s="781"/>
      <c r="BQ112" s="844">
        <v>
5548090</v>
      </c>
      <c r="BR112" s="845"/>
      <c r="BS112" s="845"/>
      <c r="BT112" s="845"/>
      <c r="BU112" s="845"/>
      <c r="BV112" s="845">
        <v>
5471589</v>
      </c>
      <c r="BW112" s="845"/>
      <c r="BX112" s="845"/>
      <c r="BY112" s="845"/>
      <c r="BZ112" s="845"/>
      <c r="CA112" s="845">
        <v>
5322785</v>
      </c>
      <c r="CB112" s="845"/>
      <c r="CC112" s="845"/>
      <c r="CD112" s="845"/>
      <c r="CE112" s="845"/>
      <c r="CF112" s="903">
        <v>
53.9</v>
      </c>
      <c r="CG112" s="904"/>
      <c r="CH112" s="904"/>
      <c r="CI112" s="904"/>
      <c r="CJ112" s="904"/>
      <c r="CK112" s="955"/>
      <c r="CL112" s="849"/>
      <c r="CM112" s="843" t="s">
        <v>
451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
445</v>
      </c>
      <c r="DH112" s="845"/>
      <c r="DI112" s="845"/>
      <c r="DJ112" s="845"/>
      <c r="DK112" s="845"/>
      <c r="DL112" s="845" t="s">
        <v>
452</v>
      </c>
      <c r="DM112" s="845"/>
      <c r="DN112" s="845"/>
      <c r="DO112" s="845"/>
      <c r="DP112" s="845"/>
      <c r="DQ112" s="845" t="s">
        <v>
447</v>
      </c>
      <c r="DR112" s="845"/>
      <c r="DS112" s="845"/>
      <c r="DT112" s="845"/>
      <c r="DU112" s="845"/>
      <c r="DV112" s="822" t="s">
        <v>
439</v>
      </c>
      <c r="DW112" s="822"/>
      <c r="DX112" s="822"/>
      <c r="DY112" s="822"/>
      <c r="DZ112" s="823"/>
    </row>
    <row r="113" spans="1:130" s="226" customFormat="1" ht="26.25" customHeight="1" x14ac:dyDescent="0.15">
      <c r="A113" s="942"/>
      <c r="B113" s="943"/>
      <c r="C113" s="780" t="s">
        <v>
453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
416620</v>
      </c>
      <c r="AB113" s="947"/>
      <c r="AC113" s="947"/>
      <c r="AD113" s="947"/>
      <c r="AE113" s="948"/>
      <c r="AF113" s="949">
        <v>
312164</v>
      </c>
      <c r="AG113" s="947"/>
      <c r="AH113" s="947"/>
      <c r="AI113" s="947"/>
      <c r="AJ113" s="948"/>
      <c r="AK113" s="949">
        <v>
267731</v>
      </c>
      <c r="AL113" s="947"/>
      <c r="AM113" s="947"/>
      <c r="AN113" s="947"/>
      <c r="AO113" s="948"/>
      <c r="AP113" s="950">
        <v>
2.7</v>
      </c>
      <c r="AQ113" s="951"/>
      <c r="AR113" s="951"/>
      <c r="AS113" s="951"/>
      <c r="AT113" s="952"/>
      <c r="AU113" s="960"/>
      <c r="AV113" s="961"/>
      <c r="AW113" s="961"/>
      <c r="AX113" s="961"/>
      <c r="AY113" s="961"/>
      <c r="AZ113" s="843" t="s">
        <v>
454</v>
      </c>
      <c r="BA113" s="780"/>
      <c r="BB113" s="780"/>
      <c r="BC113" s="780"/>
      <c r="BD113" s="780"/>
      <c r="BE113" s="780"/>
      <c r="BF113" s="780"/>
      <c r="BG113" s="780"/>
      <c r="BH113" s="780"/>
      <c r="BI113" s="780"/>
      <c r="BJ113" s="780"/>
      <c r="BK113" s="780"/>
      <c r="BL113" s="780"/>
      <c r="BM113" s="780"/>
      <c r="BN113" s="780"/>
      <c r="BO113" s="780"/>
      <c r="BP113" s="781"/>
      <c r="BQ113" s="844">
        <v>
104193</v>
      </c>
      <c r="BR113" s="845"/>
      <c r="BS113" s="845"/>
      <c r="BT113" s="845"/>
      <c r="BU113" s="845"/>
      <c r="BV113" s="845">
        <v>
407629</v>
      </c>
      <c r="BW113" s="845"/>
      <c r="BX113" s="845"/>
      <c r="BY113" s="845"/>
      <c r="BZ113" s="845"/>
      <c r="CA113" s="845">
        <v>
1029793</v>
      </c>
      <c r="CB113" s="845"/>
      <c r="CC113" s="845"/>
      <c r="CD113" s="845"/>
      <c r="CE113" s="845"/>
      <c r="CF113" s="903">
        <v>
10.4</v>
      </c>
      <c r="CG113" s="904"/>
      <c r="CH113" s="904"/>
      <c r="CI113" s="904"/>
      <c r="CJ113" s="904"/>
      <c r="CK113" s="955"/>
      <c r="CL113" s="849"/>
      <c r="CM113" s="843" t="s">
        <v>
455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
445</v>
      </c>
      <c r="DH113" s="808"/>
      <c r="DI113" s="808"/>
      <c r="DJ113" s="808"/>
      <c r="DK113" s="809"/>
      <c r="DL113" s="810" t="s">
        <v>
445</v>
      </c>
      <c r="DM113" s="808"/>
      <c r="DN113" s="808"/>
      <c r="DO113" s="808"/>
      <c r="DP113" s="809"/>
      <c r="DQ113" s="810" t="s">
        <v>
456</v>
      </c>
      <c r="DR113" s="808"/>
      <c r="DS113" s="808"/>
      <c r="DT113" s="808"/>
      <c r="DU113" s="809"/>
      <c r="DV113" s="852" t="s">
        <v>
456</v>
      </c>
      <c r="DW113" s="853"/>
      <c r="DX113" s="853"/>
      <c r="DY113" s="853"/>
      <c r="DZ113" s="854"/>
    </row>
    <row r="114" spans="1:130" s="226" customFormat="1" ht="26.25" customHeight="1" x14ac:dyDescent="0.15">
      <c r="A114" s="942"/>
      <c r="B114" s="943"/>
      <c r="C114" s="780" t="s">
        <v>
457</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
9927</v>
      </c>
      <c r="AB114" s="808"/>
      <c r="AC114" s="808"/>
      <c r="AD114" s="808"/>
      <c r="AE114" s="809"/>
      <c r="AF114" s="810">
        <v>
10367</v>
      </c>
      <c r="AG114" s="808"/>
      <c r="AH114" s="808"/>
      <c r="AI114" s="808"/>
      <c r="AJ114" s="809"/>
      <c r="AK114" s="810">
        <v>
8835</v>
      </c>
      <c r="AL114" s="808"/>
      <c r="AM114" s="808"/>
      <c r="AN114" s="808"/>
      <c r="AO114" s="809"/>
      <c r="AP114" s="852">
        <v>
0.1</v>
      </c>
      <c r="AQ114" s="853"/>
      <c r="AR114" s="853"/>
      <c r="AS114" s="853"/>
      <c r="AT114" s="854"/>
      <c r="AU114" s="960"/>
      <c r="AV114" s="961"/>
      <c r="AW114" s="961"/>
      <c r="AX114" s="961"/>
      <c r="AY114" s="961"/>
      <c r="AZ114" s="843" t="s">
        <v>
458</v>
      </c>
      <c r="BA114" s="780"/>
      <c r="BB114" s="780"/>
      <c r="BC114" s="780"/>
      <c r="BD114" s="780"/>
      <c r="BE114" s="780"/>
      <c r="BF114" s="780"/>
      <c r="BG114" s="780"/>
      <c r="BH114" s="780"/>
      <c r="BI114" s="780"/>
      <c r="BJ114" s="780"/>
      <c r="BK114" s="780"/>
      <c r="BL114" s="780"/>
      <c r="BM114" s="780"/>
      <c r="BN114" s="780"/>
      <c r="BO114" s="780"/>
      <c r="BP114" s="781"/>
      <c r="BQ114" s="844">
        <v>
2764337</v>
      </c>
      <c r="BR114" s="845"/>
      <c r="BS114" s="845"/>
      <c r="BT114" s="845"/>
      <c r="BU114" s="845"/>
      <c r="BV114" s="845">
        <v>
2767168</v>
      </c>
      <c r="BW114" s="845"/>
      <c r="BX114" s="845"/>
      <c r="BY114" s="845"/>
      <c r="BZ114" s="845"/>
      <c r="CA114" s="845">
        <v>
2750003</v>
      </c>
      <c r="CB114" s="845"/>
      <c r="CC114" s="845"/>
      <c r="CD114" s="845"/>
      <c r="CE114" s="845"/>
      <c r="CF114" s="903">
        <v>
27.9</v>
      </c>
      <c r="CG114" s="904"/>
      <c r="CH114" s="904"/>
      <c r="CI114" s="904"/>
      <c r="CJ114" s="904"/>
      <c r="CK114" s="955"/>
      <c r="CL114" s="849"/>
      <c r="CM114" s="843" t="s">
        <v>
459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
460</v>
      </c>
      <c r="DH114" s="808"/>
      <c r="DI114" s="808"/>
      <c r="DJ114" s="808"/>
      <c r="DK114" s="809"/>
      <c r="DL114" s="810" t="s">
        <v>
447</v>
      </c>
      <c r="DM114" s="808"/>
      <c r="DN114" s="808"/>
      <c r="DO114" s="808"/>
      <c r="DP114" s="809"/>
      <c r="DQ114" s="810" t="s">
        <v>
452</v>
      </c>
      <c r="DR114" s="808"/>
      <c r="DS114" s="808"/>
      <c r="DT114" s="808"/>
      <c r="DU114" s="809"/>
      <c r="DV114" s="852" t="s">
        <v>
439</v>
      </c>
      <c r="DW114" s="853"/>
      <c r="DX114" s="853"/>
      <c r="DY114" s="853"/>
      <c r="DZ114" s="854"/>
    </row>
    <row r="115" spans="1:130" s="226" customFormat="1" ht="26.25" customHeight="1" x14ac:dyDescent="0.15">
      <c r="A115" s="942"/>
      <c r="B115" s="943"/>
      <c r="C115" s="780" t="s">
        <v>
461</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
28000</v>
      </c>
      <c r="AB115" s="947"/>
      <c r="AC115" s="947"/>
      <c r="AD115" s="947"/>
      <c r="AE115" s="948"/>
      <c r="AF115" s="949">
        <v>
14850</v>
      </c>
      <c r="AG115" s="947"/>
      <c r="AH115" s="947"/>
      <c r="AI115" s="947"/>
      <c r="AJ115" s="948"/>
      <c r="AK115" s="949" t="s">
        <v>
452</v>
      </c>
      <c r="AL115" s="947"/>
      <c r="AM115" s="947"/>
      <c r="AN115" s="947"/>
      <c r="AO115" s="948"/>
      <c r="AP115" s="950" t="s">
        <v>
439</v>
      </c>
      <c r="AQ115" s="951"/>
      <c r="AR115" s="951"/>
      <c r="AS115" s="951"/>
      <c r="AT115" s="952"/>
      <c r="AU115" s="960"/>
      <c r="AV115" s="961"/>
      <c r="AW115" s="961"/>
      <c r="AX115" s="961"/>
      <c r="AY115" s="961"/>
      <c r="AZ115" s="843" t="s">
        <v>
462</v>
      </c>
      <c r="BA115" s="780"/>
      <c r="BB115" s="780"/>
      <c r="BC115" s="780"/>
      <c r="BD115" s="780"/>
      <c r="BE115" s="780"/>
      <c r="BF115" s="780"/>
      <c r="BG115" s="780"/>
      <c r="BH115" s="780"/>
      <c r="BI115" s="780"/>
      <c r="BJ115" s="780"/>
      <c r="BK115" s="780"/>
      <c r="BL115" s="780"/>
      <c r="BM115" s="780"/>
      <c r="BN115" s="780"/>
      <c r="BO115" s="780"/>
      <c r="BP115" s="781"/>
      <c r="BQ115" s="844">
        <v>
8653</v>
      </c>
      <c r="BR115" s="845"/>
      <c r="BS115" s="845"/>
      <c r="BT115" s="845"/>
      <c r="BU115" s="845"/>
      <c r="BV115" s="845">
        <v>
3058</v>
      </c>
      <c r="BW115" s="845"/>
      <c r="BX115" s="845"/>
      <c r="BY115" s="845"/>
      <c r="BZ115" s="845"/>
      <c r="CA115" s="845" t="s">
        <v>
456</v>
      </c>
      <c r="CB115" s="845"/>
      <c r="CC115" s="845"/>
      <c r="CD115" s="845"/>
      <c r="CE115" s="845"/>
      <c r="CF115" s="903" t="s">
        <v>
439</v>
      </c>
      <c r="CG115" s="904"/>
      <c r="CH115" s="904"/>
      <c r="CI115" s="904"/>
      <c r="CJ115" s="904"/>
      <c r="CK115" s="955"/>
      <c r="CL115" s="849"/>
      <c r="CM115" s="843" t="s">
        <v>
463</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
445</v>
      </c>
      <c r="DH115" s="808"/>
      <c r="DI115" s="808"/>
      <c r="DJ115" s="808"/>
      <c r="DK115" s="809"/>
      <c r="DL115" s="810" t="s">
        <v>
440</v>
      </c>
      <c r="DM115" s="808"/>
      <c r="DN115" s="808"/>
      <c r="DO115" s="808"/>
      <c r="DP115" s="809"/>
      <c r="DQ115" s="810" t="s">
        <v>
460</v>
      </c>
      <c r="DR115" s="808"/>
      <c r="DS115" s="808"/>
      <c r="DT115" s="808"/>
      <c r="DU115" s="809"/>
      <c r="DV115" s="852" t="s">
        <v>
439</v>
      </c>
      <c r="DW115" s="853"/>
      <c r="DX115" s="853"/>
      <c r="DY115" s="853"/>
      <c r="DZ115" s="854"/>
    </row>
    <row r="116" spans="1:130" s="226" customFormat="1" ht="26.25" customHeight="1" x14ac:dyDescent="0.15">
      <c r="A116" s="944"/>
      <c r="B116" s="945"/>
      <c r="C116" s="867" t="s">
        <v>
464</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
447</v>
      </c>
      <c r="AB116" s="808"/>
      <c r="AC116" s="808"/>
      <c r="AD116" s="808"/>
      <c r="AE116" s="809"/>
      <c r="AF116" s="810" t="s">
        <v>
456</v>
      </c>
      <c r="AG116" s="808"/>
      <c r="AH116" s="808"/>
      <c r="AI116" s="808"/>
      <c r="AJ116" s="809"/>
      <c r="AK116" s="810" t="s">
        <v>
440</v>
      </c>
      <c r="AL116" s="808"/>
      <c r="AM116" s="808"/>
      <c r="AN116" s="808"/>
      <c r="AO116" s="809"/>
      <c r="AP116" s="852" t="s">
        <v>
447</v>
      </c>
      <c r="AQ116" s="853"/>
      <c r="AR116" s="853"/>
      <c r="AS116" s="853"/>
      <c r="AT116" s="854"/>
      <c r="AU116" s="960"/>
      <c r="AV116" s="961"/>
      <c r="AW116" s="961"/>
      <c r="AX116" s="961"/>
      <c r="AY116" s="961"/>
      <c r="AZ116" s="937" t="s">
        <v>
465</v>
      </c>
      <c r="BA116" s="938"/>
      <c r="BB116" s="938"/>
      <c r="BC116" s="938"/>
      <c r="BD116" s="938"/>
      <c r="BE116" s="938"/>
      <c r="BF116" s="938"/>
      <c r="BG116" s="938"/>
      <c r="BH116" s="938"/>
      <c r="BI116" s="938"/>
      <c r="BJ116" s="938"/>
      <c r="BK116" s="938"/>
      <c r="BL116" s="938"/>
      <c r="BM116" s="938"/>
      <c r="BN116" s="938"/>
      <c r="BO116" s="938"/>
      <c r="BP116" s="939"/>
      <c r="BQ116" s="844" t="s">
        <v>
394</v>
      </c>
      <c r="BR116" s="845"/>
      <c r="BS116" s="845"/>
      <c r="BT116" s="845"/>
      <c r="BU116" s="845"/>
      <c r="BV116" s="845" t="s">
        <v>
440</v>
      </c>
      <c r="BW116" s="845"/>
      <c r="BX116" s="845"/>
      <c r="BY116" s="845"/>
      <c r="BZ116" s="845"/>
      <c r="CA116" s="845" t="s">
        <v>
445</v>
      </c>
      <c r="CB116" s="845"/>
      <c r="CC116" s="845"/>
      <c r="CD116" s="845"/>
      <c r="CE116" s="845"/>
      <c r="CF116" s="903" t="s">
        <v>
394</v>
      </c>
      <c r="CG116" s="904"/>
      <c r="CH116" s="904"/>
      <c r="CI116" s="904"/>
      <c r="CJ116" s="904"/>
      <c r="CK116" s="955"/>
      <c r="CL116" s="849"/>
      <c r="CM116" s="843" t="s">
        <v>
466</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
445</v>
      </c>
      <c r="DH116" s="808"/>
      <c r="DI116" s="808"/>
      <c r="DJ116" s="808"/>
      <c r="DK116" s="809"/>
      <c r="DL116" s="810" t="s">
        <v>
467</v>
      </c>
      <c r="DM116" s="808"/>
      <c r="DN116" s="808"/>
      <c r="DO116" s="808"/>
      <c r="DP116" s="809"/>
      <c r="DQ116" s="810" t="s">
        <v>
445</v>
      </c>
      <c r="DR116" s="808"/>
      <c r="DS116" s="808"/>
      <c r="DT116" s="808"/>
      <c r="DU116" s="809"/>
      <c r="DV116" s="852" t="s">
        <v>
445</v>
      </c>
      <c r="DW116" s="853"/>
      <c r="DX116" s="853"/>
      <c r="DY116" s="853"/>
      <c r="DZ116" s="854"/>
    </row>
    <row r="117" spans="1:130" s="226" customFormat="1" ht="26.25" customHeight="1" x14ac:dyDescent="0.15">
      <c r="A117" s="923" t="s">
        <v>
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
468</v>
      </c>
      <c r="Z117" s="925"/>
      <c r="AA117" s="930">
        <v>
2305838</v>
      </c>
      <c r="AB117" s="931"/>
      <c r="AC117" s="931"/>
      <c r="AD117" s="931"/>
      <c r="AE117" s="932"/>
      <c r="AF117" s="933">
        <v>
2328827</v>
      </c>
      <c r="AG117" s="931"/>
      <c r="AH117" s="931"/>
      <c r="AI117" s="931"/>
      <c r="AJ117" s="932"/>
      <c r="AK117" s="933">
        <v>
2437867</v>
      </c>
      <c r="AL117" s="931"/>
      <c r="AM117" s="931"/>
      <c r="AN117" s="931"/>
      <c r="AO117" s="932"/>
      <c r="AP117" s="934"/>
      <c r="AQ117" s="935"/>
      <c r="AR117" s="935"/>
      <c r="AS117" s="935"/>
      <c r="AT117" s="936"/>
      <c r="AU117" s="960"/>
      <c r="AV117" s="961"/>
      <c r="AW117" s="961"/>
      <c r="AX117" s="961"/>
      <c r="AY117" s="961"/>
      <c r="AZ117" s="891" t="s">
        <v>
469</v>
      </c>
      <c r="BA117" s="892"/>
      <c r="BB117" s="892"/>
      <c r="BC117" s="892"/>
      <c r="BD117" s="892"/>
      <c r="BE117" s="892"/>
      <c r="BF117" s="892"/>
      <c r="BG117" s="892"/>
      <c r="BH117" s="892"/>
      <c r="BI117" s="892"/>
      <c r="BJ117" s="892"/>
      <c r="BK117" s="892"/>
      <c r="BL117" s="892"/>
      <c r="BM117" s="892"/>
      <c r="BN117" s="892"/>
      <c r="BO117" s="892"/>
      <c r="BP117" s="893"/>
      <c r="BQ117" s="844" t="s">
        <v>
440</v>
      </c>
      <c r="BR117" s="845"/>
      <c r="BS117" s="845"/>
      <c r="BT117" s="845"/>
      <c r="BU117" s="845"/>
      <c r="BV117" s="845" t="s">
        <v>
443</v>
      </c>
      <c r="BW117" s="845"/>
      <c r="BX117" s="845"/>
      <c r="BY117" s="845"/>
      <c r="BZ117" s="845"/>
      <c r="CA117" s="845" t="s">
        <v>
456</v>
      </c>
      <c r="CB117" s="845"/>
      <c r="CC117" s="845"/>
      <c r="CD117" s="845"/>
      <c r="CE117" s="845"/>
      <c r="CF117" s="903" t="s">
        <v>
443</v>
      </c>
      <c r="CG117" s="904"/>
      <c r="CH117" s="904"/>
      <c r="CI117" s="904"/>
      <c r="CJ117" s="904"/>
      <c r="CK117" s="955"/>
      <c r="CL117" s="849"/>
      <c r="CM117" s="843" t="s">
        <v>
470</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
456</v>
      </c>
      <c r="DH117" s="808"/>
      <c r="DI117" s="808"/>
      <c r="DJ117" s="808"/>
      <c r="DK117" s="809"/>
      <c r="DL117" s="810" t="s">
        <v>
445</v>
      </c>
      <c r="DM117" s="808"/>
      <c r="DN117" s="808"/>
      <c r="DO117" s="808"/>
      <c r="DP117" s="809"/>
      <c r="DQ117" s="810" t="s">
        <v>
447</v>
      </c>
      <c r="DR117" s="808"/>
      <c r="DS117" s="808"/>
      <c r="DT117" s="808"/>
      <c r="DU117" s="809"/>
      <c r="DV117" s="852" t="s">
        <v>
443</v>
      </c>
      <c r="DW117" s="853"/>
      <c r="DX117" s="853"/>
      <c r="DY117" s="853"/>
      <c r="DZ117" s="854"/>
    </row>
    <row r="118" spans="1:130" s="226" customFormat="1" ht="26.25" customHeight="1" x14ac:dyDescent="0.15">
      <c r="A118" s="923" t="s">
        <v>
434</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
431</v>
      </c>
      <c r="AB118" s="924"/>
      <c r="AC118" s="924"/>
      <c r="AD118" s="924"/>
      <c r="AE118" s="925"/>
      <c r="AF118" s="926" t="s">
        <v>
432</v>
      </c>
      <c r="AG118" s="924"/>
      <c r="AH118" s="924"/>
      <c r="AI118" s="924"/>
      <c r="AJ118" s="925"/>
      <c r="AK118" s="926" t="s">
        <v>
306</v>
      </c>
      <c r="AL118" s="924"/>
      <c r="AM118" s="924"/>
      <c r="AN118" s="924"/>
      <c r="AO118" s="925"/>
      <c r="AP118" s="927" t="s">
        <v>
433</v>
      </c>
      <c r="AQ118" s="928"/>
      <c r="AR118" s="928"/>
      <c r="AS118" s="928"/>
      <c r="AT118" s="929"/>
      <c r="AU118" s="960"/>
      <c r="AV118" s="961"/>
      <c r="AW118" s="961"/>
      <c r="AX118" s="961"/>
      <c r="AY118" s="961"/>
      <c r="AZ118" s="866" t="s">
        <v>
471</v>
      </c>
      <c r="BA118" s="867"/>
      <c r="BB118" s="867"/>
      <c r="BC118" s="867"/>
      <c r="BD118" s="867"/>
      <c r="BE118" s="867"/>
      <c r="BF118" s="867"/>
      <c r="BG118" s="867"/>
      <c r="BH118" s="867"/>
      <c r="BI118" s="867"/>
      <c r="BJ118" s="867"/>
      <c r="BK118" s="867"/>
      <c r="BL118" s="867"/>
      <c r="BM118" s="867"/>
      <c r="BN118" s="867"/>
      <c r="BO118" s="867"/>
      <c r="BP118" s="868"/>
      <c r="BQ118" s="907" t="s">
        <v>
443</v>
      </c>
      <c r="BR118" s="873"/>
      <c r="BS118" s="873"/>
      <c r="BT118" s="873"/>
      <c r="BU118" s="873"/>
      <c r="BV118" s="873" t="s">
        <v>
445</v>
      </c>
      <c r="BW118" s="873"/>
      <c r="BX118" s="873"/>
      <c r="BY118" s="873"/>
      <c r="BZ118" s="873"/>
      <c r="CA118" s="873" t="s">
        <v>
445</v>
      </c>
      <c r="CB118" s="873"/>
      <c r="CC118" s="873"/>
      <c r="CD118" s="873"/>
      <c r="CE118" s="873"/>
      <c r="CF118" s="903" t="s">
        <v>
443</v>
      </c>
      <c r="CG118" s="904"/>
      <c r="CH118" s="904"/>
      <c r="CI118" s="904"/>
      <c r="CJ118" s="904"/>
      <c r="CK118" s="955"/>
      <c r="CL118" s="849"/>
      <c r="CM118" s="843" t="s">
        <v>
472</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
440</v>
      </c>
      <c r="DH118" s="808"/>
      <c r="DI118" s="808"/>
      <c r="DJ118" s="808"/>
      <c r="DK118" s="809"/>
      <c r="DL118" s="810" t="s">
        <v>
443</v>
      </c>
      <c r="DM118" s="808"/>
      <c r="DN118" s="808"/>
      <c r="DO118" s="808"/>
      <c r="DP118" s="809"/>
      <c r="DQ118" s="810" t="s">
        <v>
443</v>
      </c>
      <c r="DR118" s="808"/>
      <c r="DS118" s="808"/>
      <c r="DT118" s="808"/>
      <c r="DU118" s="809"/>
      <c r="DV118" s="852" t="s">
        <v>
445</v>
      </c>
      <c r="DW118" s="853"/>
      <c r="DX118" s="853"/>
      <c r="DY118" s="853"/>
      <c r="DZ118" s="854"/>
    </row>
    <row r="119" spans="1:130" s="226" customFormat="1" ht="26.25" customHeight="1" x14ac:dyDescent="0.15">
      <c r="A119" s="846" t="s">
        <v>
437</v>
      </c>
      <c r="B119" s="847"/>
      <c r="C119" s="888" t="s">
        <v>
438</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
452</v>
      </c>
      <c r="AB119" s="917"/>
      <c r="AC119" s="917"/>
      <c r="AD119" s="917"/>
      <c r="AE119" s="918"/>
      <c r="AF119" s="919" t="s">
        <v>
452</v>
      </c>
      <c r="AG119" s="917"/>
      <c r="AH119" s="917"/>
      <c r="AI119" s="917"/>
      <c r="AJ119" s="918"/>
      <c r="AK119" s="919" t="s">
        <v>
447</v>
      </c>
      <c r="AL119" s="917"/>
      <c r="AM119" s="917"/>
      <c r="AN119" s="917"/>
      <c r="AO119" s="918"/>
      <c r="AP119" s="920" t="s">
        <v>
445</v>
      </c>
      <c r="AQ119" s="921"/>
      <c r="AR119" s="921"/>
      <c r="AS119" s="921"/>
      <c r="AT119" s="922"/>
      <c r="AU119" s="962"/>
      <c r="AV119" s="963"/>
      <c r="AW119" s="963"/>
      <c r="AX119" s="963"/>
      <c r="AY119" s="963"/>
      <c r="AZ119" s="247" t="s">
        <v>
187</v>
      </c>
      <c r="BA119" s="247"/>
      <c r="BB119" s="247"/>
      <c r="BC119" s="247"/>
      <c r="BD119" s="247"/>
      <c r="BE119" s="247"/>
      <c r="BF119" s="247"/>
      <c r="BG119" s="247"/>
      <c r="BH119" s="247"/>
      <c r="BI119" s="247"/>
      <c r="BJ119" s="247"/>
      <c r="BK119" s="247"/>
      <c r="BL119" s="247"/>
      <c r="BM119" s="247"/>
      <c r="BN119" s="247"/>
      <c r="BO119" s="905" t="s">
        <v>
473</v>
      </c>
      <c r="BP119" s="906"/>
      <c r="BQ119" s="907">
        <v>
30740493</v>
      </c>
      <c r="BR119" s="873"/>
      <c r="BS119" s="873"/>
      <c r="BT119" s="873"/>
      <c r="BU119" s="873"/>
      <c r="BV119" s="873">
        <v>
31771487</v>
      </c>
      <c r="BW119" s="873"/>
      <c r="BX119" s="873"/>
      <c r="BY119" s="873"/>
      <c r="BZ119" s="873"/>
      <c r="CA119" s="873">
        <v>
32949419</v>
      </c>
      <c r="CB119" s="873"/>
      <c r="CC119" s="873"/>
      <c r="CD119" s="873"/>
      <c r="CE119" s="873"/>
      <c r="CF119" s="776"/>
      <c r="CG119" s="777"/>
      <c r="CH119" s="777"/>
      <c r="CI119" s="777"/>
      <c r="CJ119" s="862"/>
      <c r="CK119" s="956"/>
      <c r="CL119" s="851"/>
      <c r="CM119" s="866" t="s">
        <v>
474</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
14850</v>
      </c>
      <c r="DH119" s="792"/>
      <c r="DI119" s="792"/>
      <c r="DJ119" s="792"/>
      <c r="DK119" s="793"/>
      <c r="DL119" s="794" t="s">
        <v>
460</v>
      </c>
      <c r="DM119" s="792"/>
      <c r="DN119" s="792"/>
      <c r="DO119" s="792"/>
      <c r="DP119" s="793"/>
      <c r="DQ119" s="794" t="s">
        <v>
445</v>
      </c>
      <c r="DR119" s="792"/>
      <c r="DS119" s="792"/>
      <c r="DT119" s="792"/>
      <c r="DU119" s="793"/>
      <c r="DV119" s="876" t="s">
        <v>
447</v>
      </c>
      <c r="DW119" s="877"/>
      <c r="DX119" s="877"/>
      <c r="DY119" s="877"/>
      <c r="DZ119" s="878"/>
    </row>
    <row r="120" spans="1:130" s="226" customFormat="1" ht="26.25" customHeight="1" x14ac:dyDescent="0.15">
      <c r="A120" s="848"/>
      <c r="B120" s="849"/>
      <c r="C120" s="843" t="s">
        <v>
446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
439</v>
      </c>
      <c r="AB120" s="808"/>
      <c r="AC120" s="808"/>
      <c r="AD120" s="808"/>
      <c r="AE120" s="809"/>
      <c r="AF120" s="810" t="s">
        <v>
445</v>
      </c>
      <c r="AG120" s="808"/>
      <c r="AH120" s="808"/>
      <c r="AI120" s="808"/>
      <c r="AJ120" s="809"/>
      <c r="AK120" s="810" t="s">
        <v>
445</v>
      </c>
      <c r="AL120" s="808"/>
      <c r="AM120" s="808"/>
      <c r="AN120" s="808"/>
      <c r="AO120" s="809"/>
      <c r="AP120" s="852" t="s">
        <v>
440</v>
      </c>
      <c r="AQ120" s="853"/>
      <c r="AR120" s="853"/>
      <c r="AS120" s="853"/>
      <c r="AT120" s="854"/>
      <c r="AU120" s="908" t="s">
        <v>
475</v>
      </c>
      <c r="AV120" s="909"/>
      <c r="AW120" s="909"/>
      <c r="AX120" s="909"/>
      <c r="AY120" s="910"/>
      <c r="AZ120" s="888" t="s">
        <v>
476</v>
      </c>
      <c r="BA120" s="836"/>
      <c r="BB120" s="836"/>
      <c r="BC120" s="836"/>
      <c r="BD120" s="836"/>
      <c r="BE120" s="836"/>
      <c r="BF120" s="836"/>
      <c r="BG120" s="836"/>
      <c r="BH120" s="836"/>
      <c r="BI120" s="836"/>
      <c r="BJ120" s="836"/>
      <c r="BK120" s="836"/>
      <c r="BL120" s="836"/>
      <c r="BM120" s="836"/>
      <c r="BN120" s="836"/>
      <c r="BO120" s="836"/>
      <c r="BP120" s="837"/>
      <c r="BQ120" s="889">
        <v>
2539600</v>
      </c>
      <c r="BR120" s="870"/>
      <c r="BS120" s="870"/>
      <c r="BT120" s="870"/>
      <c r="BU120" s="870"/>
      <c r="BV120" s="870">
        <v>
3128447</v>
      </c>
      <c r="BW120" s="870"/>
      <c r="BX120" s="870"/>
      <c r="BY120" s="870"/>
      <c r="BZ120" s="870"/>
      <c r="CA120" s="870">
        <v>
4238184</v>
      </c>
      <c r="CB120" s="870"/>
      <c r="CC120" s="870"/>
      <c r="CD120" s="870"/>
      <c r="CE120" s="870"/>
      <c r="CF120" s="894">
        <v>
42.9</v>
      </c>
      <c r="CG120" s="895"/>
      <c r="CH120" s="895"/>
      <c r="CI120" s="895"/>
      <c r="CJ120" s="895"/>
      <c r="CK120" s="896" t="s">
        <v>
477</v>
      </c>
      <c r="CL120" s="880"/>
      <c r="CM120" s="880"/>
      <c r="CN120" s="880"/>
      <c r="CO120" s="881"/>
      <c r="CP120" s="900" t="s">
        <v>
413</v>
      </c>
      <c r="CQ120" s="901"/>
      <c r="CR120" s="901"/>
      <c r="CS120" s="901"/>
      <c r="CT120" s="901"/>
      <c r="CU120" s="901"/>
      <c r="CV120" s="901"/>
      <c r="CW120" s="901"/>
      <c r="CX120" s="901"/>
      <c r="CY120" s="901"/>
      <c r="CZ120" s="901"/>
      <c r="DA120" s="901"/>
      <c r="DB120" s="901"/>
      <c r="DC120" s="901"/>
      <c r="DD120" s="901"/>
      <c r="DE120" s="901"/>
      <c r="DF120" s="902"/>
      <c r="DG120" s="889" t="s">
        <v>
445</v>
      </c>
      <c r="DH120" s="870"/>
      <c r="DI120" s="870"/>
      <c r="DJ120" s="870"/>
      <c r="DK120" s="870"/>
      <c r="DL120" s="870">
        <v>
3285265</v>
      </c>
      <c r="DM120" s="870"/>
      <c r="DN120" s="870"/>
      <c r="DO120" s="870"/>
      <c r="DP120" s="870"/>
      <c r="DQ120" s="870">
        <v>
3160240</v>
      </c>
      <c r="DR120" s="870"/>
      <c r="DS120" s="870"/>
      <c r="DT120" s="870"/>
      <c r="DU120" s="870"/>
      <c r="DV120" s="871">
        <v>
32</v>
      </c>
      <c r="DW120" s="871"/>
      <c r="DX120" s="871"/>
      <c r="DY120" s="871"/>
      <c r="DZ120" s="872"/>
    </row>
    <row r="121" spans="1:130" s="226" customFormat="1" ht="26.25" customHeight="1" x14ac:dyDescent="0.15">
      <c r="A121" s="848"/>
      <c r="B121" s="849"/>
      <c r="C121" s="891" t="s">
        <v>
478</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
460</v>
      </c>
      <c r="AB121" s="808"/>
      <c r="AC121" s="808"/>
      <c r="AD121" s="808"/>
      <c r="AE121" s="809"/>
      <c r="AF121" s="810" t="s">
        <v>
456</v>
      </c>
      <c r="AG121" s="808"/>
      <c r="AH121" s="808"/>
      <c r="AI121" s="808"/>
      <c r="AJ121" s="809"/>
      <c r="AK121" s="810" t="s">
        <v>
460</v>
      </c>
      <c r="AL121" s="808"/>
      <c r="AM121" s="808"/>
      <c r="AN121" s="808"/>
      <c r="AO121" s="809"/>
      <c r="AP121" s="852" t="s">
        <v>
460</v>
      </c>
      <c r="AQ121" s="853"/>
      <c r="AR121" s="853"/>
      <c r="AS121" s="853"/>
      <c r="AT121" s="854"/>
      <c r="AU121" s="911"/>
      <c r="AV121" s="912"/>
      <c r="AW121" s="912"/>
      <c r="AX121" s="912"/>
      <c r="AY121" s="913"/>
      <c r="AZ121" s="843" t="s">
        <v>
479</v>
      </c>
      <c r="BA121" s="780"/>
      <c r="BB121" s="780"/>
      <c r="BC121" s="780"/>
      <c r="BD121" s="780"/>
      <c r="BE121" s="780"/>
      <c r="BF121" s="780"/>
      <c r="BG121" s="780"/>
      <c r="BH121" s="780"/>
      <c r="BI121" s="780"/>
      <c r="BJ121" s="780"/>
      <c r="BK121" s="780"/>
      <c r="BL121" s="780"/>
      <c r="BM121" s="780"/>
      <c r="BN121" s="780"/>
      <c r="BO121" s="780"/>
      <c r="BP121" s="781"/>
      <c r="BQ121" s="844">
        <v>
2524230</v>
      </c>
      <c r="BR121" s="845"/>
      <c r="BS121" s="845"/>
      <c r="BT121" s="845"/>
      <c r="BU121" s="845"/>
      <c r="BV121" s="845">
        <v>
2530933</v>
      </c>
      <c r="BW121" s="845"/>
      <c r="BX121" s="845"/>
      <c r="BY121" s="845"/>
      <c r="BZ121" s="845"/>
      <c r="CA121" s="845">
        <v>
2479460</v>
      </c>
      <c r="CB121" s="845"/>
      <c r="CC121" s="845"/>
      <c r="CD121" s="845"/>
      <c r="CE121" s="845"/>
      <c r="CF121" s="903">
        <v>
25.1</v>
      </c>
      <c r="CG121" s="904"/>
      <c r="CH121" s="904"/>
      <c r="CI121" s="904"/>
      <c r="CJ121" s="904"/>
      <c r="CK121" s="897"/>
      <c r="CL121" s="883"/>
      <c r="CM121" s="883"/>
      <c r="CN121" s="883"/>
      <c r="CO121" s="884"/>
      <c r="CP121" s="863" t="s">
        <v>
480</v>
      </c>
      <c r="CQ121" s="864"/>
      <c r="CR121" s="864"/>
      <c r="CS121" s="864"/>
      <c r="CT121" s="864"/>
      <c r="CU121" s="864"/>
      <c r="CV121" s="864"/>
      <c r="CW121" s="864"/>
      <c r="CX121" s="864"/>
      <c r="CY121" s="864"/>
      <c r="CZ121" s="864"/>
      <c r="DA121" s="864"/>
      <c r="DB121" s="864"/>
      <c r="DC121" s="864"/>
      <c r="DD121" s="864"/>
      <c r="DE121" s="864"/>
      <c r="DF121" s="865"/>
      <c r="DG121" s="844">
        <v>
1994120</v>
      </c>
      <c r="DH121" s="845"/>
      <c r="DI121" s="845"/>
      <c r="DJ121" s="845"/>
      <c r="DK121" s="845"/>
      <c r="DL121" s="845">
        <v>
1897649</v>
      </c>
      <c r="DM121" s="845"/>
      <c r="DN121" s="845"/>
      <c r="DO121" s="845"/>
      <c r="DP121" s="845"/>
      <c r="DQ121" s="845">
        <v>
1816754</v>
      </c>
      <c r="DR121" s="845"/>
      <c r="DS121" s="845"/>
      <c r="DT121" s="845"/>
      <c r="DU121" s="845"/>
      <c r="DV121" s="822">
        <v>
18.399999999999999</v>
      </c>
      <c r="DW121" s="822"/>
      <c r="DX121" s="822"/>
      <c r="DY121" s="822"/>
      <c r="DZ121" s="823"/>
    </row>
    <row r="122" spans="1:130" s="226" customFormat="1" ht="26.25" customHeight="1" x14ac:dyDescent="0.15">
      <c r="A122" s="848"/>
      <c r="B122" s="849"/>
      <c r="C122" s="843" t="s">
        <v>
459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
460</v>
      </c>
      <c r="AB122" s="808"/>
      <c r="AC122" s="808"/>
      <c r="AD122" s="808"/>
      <c r="AE122" s="809"/>
      <c r="AF122" s="810" t="s">
        <v>
442</v>
      </c>
      <c r="AG122" s="808"/>
      <c r="AH122" s="808"/>
      <c r="AI122" s="808"/>
      <c r="AJ122" s="809"/>
      <c r="AK122" s="810" t="s">
        <v>
456</v>
      </c>
      <c r="AL122" s="808"/>
      <c r="AM122" s="808"/>
      <c r="AN122" s="808"/>
      <c r="AO122" s="809"/>
      <c r="AP122" s="852" t="s">
        <v>
445</v>
      </c>
      <c r="AQ122" s="853"/>
      <c r="AR122" s="853"/>
      <c r="AS122" s="853"/>
      <c r="AT122" s="854"/>
      <c r="AU122" s="911"/>
      <c r="AV122" s="912"/>
      <c r="AW122" s="912"/>
      <c r="AX122" s="912"/>
      <c r="AY122" s="913"/>
      <c r="AZ122" s="866" t="s">
        <v>
481</v>
      </c>
      <c r="BA122" s="867"/>
      <c r="BB122" s="867"/>
      <c r="BC122" s="867"/>
      <c r="BD122" s="867"/>
      <c r="BE122" s="867"/>
      <c r="BF122" s="867"/>
      <c r="BG122" s="867"/>
      <c r="BH122" s="867"/>
      <c r="BI122" s="867"/>
      <c r="BJ122" s="867"/>
      <c r="BK122" s="867"/>
      <c r="BL122" s="867"/>
      <c r="BM122" s="867"/>
      <c r="BN122" s="867"/>
      <c r="BO122" s="867"/>
      <c r="BP122" s="868"/>
      <c r="BQ122" s="907">
        <v>
14487481</v>
      </c>
      <c r="BR122" s="873"/>
      <c r="BS122" s="873"/>
      <c r="BT122" s="873"/>
      <c r="BU122" s="873"/>
      <c r="BV122" s="873">
        <v>
15678351</v>
      </c>
      <c r="BW122" s="873"/>
      <c r="BX122" s="873"/>
      <c r="BY122" s="873"/>
      <c r="BZ122" s="873"/>
      <c r="CA122" s="873">
        <v>
15427023</v>
      </c>
      <c r="CB122" s="873"/>
      <c r="CC122" s="873"/>
      <c r="CD122" s="873"/>
      <c r="CE122" s="873"/>
      <c r="CF122" s="874">
        <v>
156.30000000000001</v>
      </c>
      <c r="CG122" s="875"/>
      <c r="CH122" s="875"/>
      <c r="CI122" s="875"/>
      <c r="CJ122" s="875"/>
      <c r="CK122" s="897"/>
      <c r="CL122" s="883"/>
      <c r="CM122" s="883"/>
      <c r="CN122" s="883"/>
      <c r="CO122" s="884"/>
      <c r="CP122" s="863" t="s">
        <v>
482</v>
      </c>
      <c r="CQ122" s="864"/>
      <c r="CR122" s="864"/>
      <c r="CS122" s="864"/>
      <c r="CT122" s="864"/>
      <c r="CU122" s="864"/>
      <c r="CV122" s="864"/>
      <c r="CW122" s="864"/>
      <c r="CX122" s="864"/>
      <c r="CY122" s="864"/>
      <c r="CZ122" s="864"/>
      <c r="DA122" s="864"/>
      <c r="DB122" s="864"/>
      <c r="DC122" s="864"/>
      <c r="DD122" s="864"/>
      <c r="DE122" s="864"/>
      <c r="DF122" s="865"/>
      <c r="DG122" s="844">
        <v>
241489</v>
      </c>
      <c r="DH122" s="845"/>
      <c r="DI122" s="845"/>
      <c r="DJ122" s="845"/>
      <c r="DK122" s="845"/>
      <c r="DL122" s="845">
        <v>
288018</v>
      </c>
      <c r="DM122" s="845"/>
      <c r="DN122" s="845"/>
      <c r="DO122" s="845"/>
      <c r="DP122" s="845"/>
      <c r="DQ122" s="845">
        <v>
345187</v>
      </c>
      <c r="DR122" s="845"/>
      <c r="DS122" s="845"/>
      <c r="DT122" s="845"/>
      <c r="DU122" s="845"/>
      <c r="DV122" s="822">
        <v>
3.5</v>
      </c>
      <c r="DW122" s="822"/>
      <c r="DX122" s="822"/>
      <c r="DY122" s="822"/>
      <c r="DZ122" s="823"/>
    </row>
    <row r="123" spans="1:130" s="226" customFormat="1" ht="26.25" customHeight="1" x14ac:dyDescent="0.15">
      <c r="A123" s="848"/>
      <c r="B123" s="849"/>
      <c r="C123" s="843" t="s">
        <v>
466</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
460</v>
      </c>
      <c r="AB123" s="808"/>
      <c r="AC123" s="808"/>
      <c r="AD123" s="808"/>
      <c r="AE123" s="809"/>
      <c r="AF123" s="810" t="s">
        <v>
460</v>
      </c>
      <c r="AG123" s="808"/>
      <c r="AH123" s="808"/>
      <c r="AI123" s="808"/>
      <c r="AJ123" s="809"/>
      <c r="AK123" s="810" t="s">
        <v>
440</v>
      </c>
      <c r="AL123" s="808"/>
      <c r="AM123" s="808"/>
      <c r="AN123" s="808"/>
      <c r="AO123" s="809"/>
      <c r="AP123" s="852" t="s">
        <v>
442</v>
      </c>
      <c r="AQ123" s="853"/>
      <c r="AR123" s="853"/>
      <c r="AS123" s="853"/>
      <c r="AT123" s="854"/>
      <c r="AU123" s="914"/>
      <c r="AV123" s="915"/>
      <c r="AW123" s="915"/>
      <c r="AX123" s="915"/>
      <c r="AY123" s="915"/>
      <c r="AZ123" s="247" t="s">
        <v>
187</v>
      </c>
      <c r="BA123" s="247"/>
      <c r="BB123" s="247"/>
      <c r="BC123" s="247"/>
      <c r="BD123" s="247"/>
      <c r="BE123" s="247"/>
      <c r="BF123" s="247"/>
      <c r="BG123" s="247"/>
      <c r="BH123" s="247"/>
      <c r="BI123" s="247"/>
      <c r="BJ123" s="247"/>
      <c r="BK123" s="247"/>
      <c r="BL123" s="247"/>
      <c r="BM123" s="247"/>
      <c r="BN123" s="247"/>
      <c r="BO123" s="905" t="s">
        <v>
483</v>
      </c>
      <c r="BP123" s="906"/>
      <c r="BQ123" s="860">
        <v>
19551311</v>
      </c>
      <c r="BR123" s="861"/>
      <c r="BS123" s="861"/>
      <c r="BT123" s="861"/>
      <c r="BU123" s="861"/>
      <c r="BV123" s="861">
        <v>
21337731</v>
      </c>
      <c r="BW123" s="861"/>
      <c r="BX123" s="861"/>
      <c r="BY123" s="861"/>
      <c r="BZ123" s="861"/>
      <c r="CA123" s="861">
        <v>
22144667</v>
      </c>
      <c r="CB123" s="861"/>
      <c r="CC123" s="861"/>
      <c r="CD123" s="861"/>
      <c r="CE123" s="861"/>
      <c r="CF123" s="776"/>
      <c r="CG123" s="777"/>
      <c r="CH123" s="777"/>
      <c r="CI123" s="777"/>
      <c r="CJ123" s="862"/>
      <c r="CK123" s="897"/>
      <c r="CL123" s="883"/>
      <c r="CM123" s="883"/>
      <c r="CN123" s="883"/>
      <c r="CO123" s="884"/>
      <c r="CP123" s="863" t="s">
        <v>
484</v>
      </c>
      <c r="CQ123" s="864"/>
      <c r="CR123" s="864"/>
      <c r="CS123" s="864"/>
      <c r="CT123" s="864"/>
      <c r="CU123" s="864"/>
      <c r="CV123" s="864"/>
      <c r="CW123" s="864"/>
      <c r="CX123" s="864"/>
      <c r="CY123" s="864"/>
      <c r="CZ123" s="864"/>
      <c r="DA123" s="864"/>
      <c r="DB123" s="864"/>
      <c r="DC123" s="864"/>
      <c r="DD123" s="864"/>
      <c r="DE123" s="864"/>
      <c r="DF123" s="865"/>
      <c r="DG123" s="807" t="s">
        <v>
456</v>
      </c>
      <c r="DH123" s="808"/>
      <c r="DI123" s="808"/>
      <c r="DJ123" s="808"/>
      <c r="DK123" s="809"/>
      <c r="DL123" s="810">
        <v>
657</v>
      </c>
      <c r="DM123" s="808"/>
      <c r="DN123" s="808"/>
      <c r="DO123" s="808"/>
      <c r="DP123" s="809"/>
      <c r="DQ123" s="810">
        <v>
604</v>
      </c>
      <c r="DR123" s="808"/>
      <c r="DS123" s="808"/>
      <c r="DT123" s="808"/>
      <c r="DU123" s="809"/>
      <c r="DV123" s="852">
        <v>
0</v>
      </c>
      <c r="DW123" s="853"/>
      <c r="DX123" s="853"/>
      <c r="DY123" s="853"/>
      <c r="DZ123" s="854"/>
    </row>
    <row r="124" spans="1:130" s="226" customFormat="1" ht="26.25" customHeight="1" thickBot="1" x14ac:dyDescent="0.2">
      <c r="A124" s="848"/>
      <c r="B124" s="849"/>
      <c r="C124" s="843" t="s">
        <v>
470</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
460</v>
      </c>
      <c r="AB124" s="808"/>
      <c r="AC124" s="808"/>
      <c r="AD124" s="808"/>
      <c r="AE124" s="809"/>
      <c r="AF124" s="810" t="s">
        <v>
445</v>
      </c>
      <c r="AG124" s="808"/>
      <c r="AH124" s="808"/>
      <c r="AI124" s="808"/>
      <c r="AJ124" s="809"/>
      <c r="AK124" s="810" t="s">
        <v>
439</v>
      </c>
      <c r="AL124" s="808"/>
      <c r="AM124" s="808"/>
      <c r="AN124" s="808"/>
      <c r="AO124" s="809"/>
      <c r="AP124" s="852" t="s">
        <v>
467</v>
      </c>
      <c r="AQ124" s="853"/>
      <c r="AR124" s="853"/>
      <c r="AS124" s="853"/>
      <c r="AT124" s="854"/>
      <c r="AU124" s="855" t="s">
        <v>
485</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
124.9</v>
      </c>
      <c r="BR124" s="859"/>
      <c r="BS124" s="859"/>
      <c r="BT124" s="859"/>
      <c r="BU124" s="859"/>
      <c r="BV124" s="859">
        <v>
111.9</v>
      </c>
      <c r="BW124" s="859"/>
      <c r="BX124" s="859"/>
      <c r="BY124" s="859"/>
      <c r="BZ124" s="859"/>
      <c r="CA124" s="859">
        <v>
109.4</v>
      </c>
      <c r="CB124" s="859"/>
      <c r="CC124" s="859"/>
      <c r="CD124" s="859"/>
      <c r="CE124" s="859"/>
      <c r="CF124" s="754"/>
      <c r="CG124" s="755"/>
      <c r="CH124" s="755"/>
      <c r="CI124" s="755"/>
      <c r="CJ124" s="890"/>
      <c r="CK124" s="898"/>
      <c r="CL124" s="898"/>
      <c r="CM124" s="898"/>
      <c r="CN124" s="898"/>
      <c r="CO124" s="899"/>
      <c r="CP124" s="863" t="s">
        <v>
486</v>
      </c>
      <c r="CQ124" s="864"/>
      <c r="CR124" s="864"/>
      <c r="CS124" s="864"/>
      <c r="CT124" s="864"/>
      <c r="CU124" s="864"/>
      <c r="CV124" s="864"/>
      <c r="CW124" s="864"/>
      <c r="CX124" s="864"/>
      <c r="CY124" s="864"/>
      <c r="CZ124" s="864"/>
      <c r="DA124" s="864"/>
      <c r="DB124" s="864"/>
      <c r="DC124" s="864"/>
      <c r="DD124" s="864"/>
      <c r="DE124" s="864"/>
      <c r="DF124" s="865"/>
      <c r="DG124" s="791">
        <v>
3312481</v>
      </c>
      <c r="DH124" s="792"/>
      <c r="DI124" s="792"/>
      <c r="DJ124" s="792"/>
      <c r="DK124" s="793"/>
      <c r="DL124" s="794" t="s">
        <v>
445</v>
      </c>
      <c r="DM124" s="792"/>
      <c r="DN124" s="792"/>
      <c r="DO124" s="792"/>
      <c r="DP124" s="793"/>
      <c r="DQ124" s="794" t="s">
        <v>
460</v>
      </c>
      <c r="DR124" s="792"/>
      <c r="DS124" s="792"/>
      <c r="DT124" s="792"/>
      <c r="DU124" s="793"/>
      <c r="DV124" s="876" t="s">
        <v>
439</v>
      </c>
      <c r="DW124" s="877"/>
      <c r="DX124" s="877"/>
      <c r="DY124" s="877"/>
      <c r="DZ124" s="878"/>
    </row>
    <row r="125" spans="1:130" s="226" customFormat="1" ht="26.25" customHeight="1" x14ac:dyDescent="0.15">
      <c r="A125" s="848"/>
      <c r="B125" s="849"/>
      <c r="C125" s="843" t="s">
        <v>
472</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
445</v>
      </c>
      <c r="AB125" s="808"/>
      <c r="AC125" s="808"/>
      <c r="AD125" s="808"/>
      <c r="AE125" s="809"/>
      <c r="AF125" s="810" t="s">
        <v>
445</v>
      </c>
      <c r="AG125" s="808"/>
      <c r="AH125" s="808"/>
      <c r="AI125" s="808"/>
      <c r="AJ125" s="809"/>
      <c r="AK125" s="810" t="s">
        <v>
439</v>
      </c>
      <c r="AL125" s="808"/>
      <c r="AM125" s="808"/>
      <c r="AN125" s="808"/>
      <c r="AO125" s="809"/>
      <c r="AP125" s="852" t="s">
        <v>
445</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
487</v>
      </c>
      <c r="CL125" s="880"/>
      <c r="CM125" s="880"/>
      <c r="CN125" s="880"/>
      <c r="CO125" s="881"/>
      <c r="CP125" s="888" t="s">
        <v>
488</v>
      </c>
      <c r="CQ125" s="836"/>
      <c r="CR125" s="836"/>
      <c r="CS125" s="836"/>
      <c r="CT125" s="836"/>
      <c r="CU125" s="836"/>
      <c r="CV125" s="836"/>
      <c r="CW125" s="836"/>
      <c r="CX125" s="836"/>
      <c r="CY125" s="836"/>
      <c r="CZ125" s="836"/>
      <c r="DA125" s="836"/>
      <c r="DB125" s="836"/>
      <c r="DC125" s="836"/>
      <c r="DD125" s="836"/>
      <c r="DE125" s="836"/>
      <c r="DF125" s="837"/>
      <c r="DG125" s="889" t="s">
        <v>
445</v>
      </c>
      <c r="DH125" s="870"/>
      <c r="DI125" s="870"/>
      <c r="DJ125" s="870"/>
      <c r="DK125" s="870"/>
      <c r="DL125" s="870" t="s">
        <v>
439</v>
      </c>
      <c r="DM125" s="870"/>
      <c r="DN125" s="870"/>
      <c r="DO125" s="870"/>
      <c r="DP125" s="870"/>
      <c r="DQ125" s="870" t="s">
        <v>
445</v>
      </c>
      <c r="DR125" s="870"/>
      <c r="DS125" s="870"/>
      <c r="DT125" s="870"/>
      <c r="DU125" s="870"/>
      <c r="DV125" s="871" t="s">
        <v>
445</v>
      </c>
      <c r="DW125" s="871"/>
      <c r="DX125" s="871"/>
      <c r="DY125" s="871"/>
      <c r="DZ125" s="872"/>
    </row>
    <row r="126" spans="1:130" s="226" customFormat="1" ht="26.25" customHeight="1" thickBot="1" x14ac:dyDescent="0.2">
      <c r="A126" s="848"/>
      <c r="B126" s="849"/>
      <c r="C126" s="843" t="s">
        <v>
474</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
28000</v>
      </c>
      <c r="AB126" s="808"/>
      <c r="AC126" s="808"/>
      <c r="AD126" s="808"/>
      <c r="AE126" s="809"/>
      <c r="AF126" s="810">
        <v>
14850</v>
      </c>
      <c r="AG126" s="808"/>
      <c r="AH126" s="808"/>
      <c r="AI126" s="808"/>
      <c r="AJ126" s="809"/>
      <c r="AK126" s="810" t="s">
        <v>
445</v>
      </c>
      <c r="AL126" s="808"/>
      <c r="AM126" s="808"/>
      <c r="AN126" s="808"/>
      <c r="AO126" s="809"/>
      <c r="AP126" s="852" t="s">
        <v>
445</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
489</v>
      </c>
      <c r="CQ126" s="780"/>
      <c r="CR126" s="780"/>
      <c r="CS126" s="780"/>
      <c r="CT126" s="780"/>
      <c r="CU126" s="780"/>
      <c r="CV126" s="780"/>
      <c r="CW126" s="780"/>
      <c r="CX126" s="780"/>
      <c r="CY126" s="780"/>
      <c r="CZ126" s="780"/>
      <c r="DA126" s="780"/>
      <c r="DB126" s="780"/>
      <c r="DC126" s="780"/>
      <c r="DD126" s="780"/>
      <c r="DE126" s="780"/>
      <c r="DF126" s="781"/>
      <c r="DG126" s="844" t="s">
        <v>
445</v>
      </c>
      <c r="DH126" s="845"/>
      <c r="DI126" s="845"/>
      <c r="DJ126" s="845"/>
      <c r="DK126" s="845"/>
      <c r="DL126" s="845" t="s">
        <v>
445</v>
      </c>
      <c r="DM126" s="845"/>
      <c r="DN126" s="845"/>
      <c r="DO126" s="845"/>
      <c r="DP126" s="845"/>
      <c r="DQ126" s="845" t="s">
        <v>
460</v>
      </c>
      <c r="DR126" s="845"/>
      <c r="DS126" s="845"/>
      <c r="DT126" s="845"/>
      <c r="DU126" s="845"/>
      <c r="DV126" s="822" t="s">
        <v>
445</v>
      </c>
      <c r="DW126" s="822"/>
      <c r="DX126" s="822"/>
      <c r="DY126" s="822"/>
      <c r="DZ126" s="823"/>
    </row>
    <row r="127" spans="1:130" s="226" customFormat="1" ht="26.25" customHeight="1" x14ac:dyDescent="0.15">
      <c r="A127" s="850"/>
      <c r="B127" s="851"/>
      <c r="C127" s="866" t="s">
        <v>
490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
445</v>
      </c>
      <c r="AB127" s="808"/>
      <c r="AC127" s="808"/>
      <c r="AD127" s="808"/>
      <c r="AE127" s="809"/>
      <c r="AF127" s="810" t="s">
        <v>
445</v>
      </c>
      <c r="AG127" s="808"/>
      <c r="AH127" s="808"/>
      <c r="AI127" s="808"/>
      <c r="AJ127" s="809"/>
      <c r="AK127" s="810" t="s">
        <v>
467</v>
      </c>
      <c r="AL127" s="808"/>
      <c r="AM127" s="808"/>
      <c r="AN127" s="808"/>
      <c r="AO127" s="809"/>
      <c r="AP127" s="852" t="s">
        <v>
445</v>
      </c>
      <c r="AQ127" s="853"/>
      <c r="AR127" s="853"/>
      <c r="AS127" s="853"/>
      <c r="AT127" s="854"/>
      <c r="AU127" s="228"/>
      <c r="AV127" s="228"/>
      <c r="AW127" s="228"/>
      <c r="AX127" s="869" t="s">
        <v>
491</v>
      </c>
      <c r="AY127" s="840"/>
      <c r="AZ127" s="840"/>
      <c r="BA127" s="840"/>
      <c r="BB127" s="840"/>
      <c r="BC127" s="840"/>
      <c r="BD127" s="840"/>
      <c r="BE127" s="841"/>
      <c r="BF127" s="839" t="s">
        <v>
492</v>
      </c>
      <c r="BG127" s="840"/>
      <c r="BH127" s="840"/>
      <c r="BI127" s="840"/>
      <c r="BJ127" s="840"/>
      <c r="BK127" s="840"/>
      <c r="BL127" s="841"/>
      <c r="BM127" s="839" t="s">
        <v>
493</v>
      </c>
      <c r="BN127" s="840"/>
      <c r="BO127" s="840"/>
      <c r="BP127" s="840"/>
      <c r="BQ127" s="840"/>
      <c r="BR127" s="840"/>
      <c r="BS127" s="841"/>
      <c r="BT127" s="839" t="s">
        <v>
494</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
495</v>
      </c>
      <c r="CQ127" s="780"/>
      <c r="CR127" s="780"/>
      <c r="CS127" s="780"/>
      <c r="CT127" s="780"/>
      <c r="CU127" s="780"/>
      <c r="CV127" s="780"/>
      <c r="CW127" s="780"/>
      <c r="CX127" s="780"/>
      <c r="CY127" s="780"/>
      <c r="CZ127" s="780"/>
      <c r="DA127" s="780"/>
      <c r="DB127" s="780"/>
      <c r="DC127" s="780"/>
      <c r="DD127" s="780"/>
      <c r="DE127" s="780"/>
      <c r="DF127" s="781"/>
      <c r="DG127" s="844" t="s">
        <v>
445</v>
      </c>
      <c r="DH127" s="845"/>
      <c r="DI127" s="845"/>
      <c r="DJ127" s="845"/>
      <c r="DK127" s="845"/>
      <c r="DL127" s="845" t="s">
        <v>
445</v>
      </c>
      <c r="DM127" s="845"/>
      <c r="DN127" s="845"/>
      <c r="DO127" s="845"/>
      <c r="DP127" s="845"/>
      <c r="DQ127" s="845" t="s">
        <v>
445</v>
      </c>
      <c r="DR127" s="845"/>
      <c r="DS127" s="845"/>
      <c r="DT127" s="845"/>
      <c r="DU127" s="845"/>
      <c r="DV127" s="822" t="s">
        <v>
445</v>
      </c>
      <c r="DW127" s="822"/>
      <c r="DX127" s="822"/>
      <c r="DY127" s="822"/>
      <c r="DZ127" s="823"/>
    </row>
    <row r="128" spans="1:130" s="226" customFormat="1" ht="26.25" customHeight="1" thickBot="1" x14ac:dyDescent="0.2">
      <c r="A128" s="824" t="s">
        <v>
496</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
497</v>
      </c>
      <c r="X128" s="826"/>
      <c r="Y128" s="826"/>
      <c r="Z128" s="827"/>
      <c r="AA128" s="828">
        <v>
184519</v>
      </c>
      <c r="AB128" s="829"/>
      <c r="AC128" s="829"/>
      <c r="AD128" s="829"/>
      <c r="AE128" s="830"/>
      <c r="AF128" s="831">
        <v>
169599</v>
      </c>
      <c r="AG128" s="829"/>
      <c r="AH128" s="829"/>
      <c r="AI128" s="829"/>
      <c r="AJ128" s="830"/>
      <c r="AK128" s="831">
        <v>
145696</v>
      </c>
      <c r="AL128" s="829"/>
      <c r="AM128" s="829"/>
      <c r="AN128" s="829"/>
      <c r="AO128" s="830"/>
      <c r="AP128" s="832"/>
      <c r="AQ128" s="833"/>
      <c r="AR128" s="833"/>
      <c r="AS128" s="833"/>
      <c r="AT128" s="834"/>
      <c r="AU128" s="228"/>
      <c r="AV128" s="228"/>
      <c r="AW128" s="228"/>
      <c r="AX128" s="835" t="s">
        <v>
498</v>
      </c>
      <c r="AY128" s="836"/>
      <c r="AZ128" s="836"/>
      <c r="BA128" s="836"/>
      <c r="BB128" s="836"/>
      <c r="BC128" s="836"/>
      <c r="BD128" s="836"/>
      <c r="BE128" s="837"/>
      <c r="BF128" s="814" t="s">
        <v>
445</v>
      </c>
      <c r="BG128" s="815"/>
      <c r="BH128" s="815"/>
      <c r="BI128" s="815"/>
      <c r="BJ128" s="815"/>
      <c r="BK128" s="815"/>
      <c r="BL128" s="838"/>
      <c r="BM128" s="814">
        <v>
13.18</v>
      </c>
      <c r="BN128" s="815"/>
      <c r="BO128" s="815"/>
      <c r="BP128" s="815"/>
      <c r="BQ128" s="815"/>
      <c r="BR128" s="815"/>
      <c r="BS128" s="838"/>
      <c r="BT128" s="814">
        <v>
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
499</v>
      </c>
      <c r="CQ128" s="758"/>
      <c r="CR128" s="758"/>
      <c r="CS128" s="758"/>
      <c r="CT128" s="758"/>
      <c r="CU128" s="758"/>
      <c r="CV128" s="758"/>
      <c r="CW128" s="758"/>
      <c r="CX128" s="758"/>
      <c r="CY128" s="758"/>
      <c r="CZ128" s="758"/>
      <c r="DA128" s="758"/>
      <c r="DB128" s="758"/>
      <c r="DC128" s="758"/>
      <c r="DD128" s="758"/>
      <c r="DE128" s="758"/>
      <c r="DF128" s="759"/>
      <c r="DG128" s="818">
        <v>
8653</v>
      </c>
      <c r="DH128" s="819"/>
      <c r="DI128" s="819"/>
      <c r="DJ128" s="819"/>
      <c r="DK128" s="819"/>
      <c r="DL128" s="819">
        <v>
3058</v>
      </c>
      <c r="DM128" s="819"/>
      <c r="DN128" s="819"/>
      <c r="DO128" s="819"/>
      <c r="DP128" s="819"/>
      <c r="DQ128" s="819" t="s">
        <v>
439</v>
      </c>
      <c r="DR128" s="819"/>
      <c r="DS128" s="819"/>
      <c r="DT128" s="819"/>
      <c r="DU128" s="819"/>
      <c r="DV128" s="820" t="s">
        <v>
467</v>
      </c>
      <c r="DW128" s="820"/>
      <c r="DX128" s="820"/>
      <c r="DY128" s="820"/>
      <c r="DZ128" s="821"/>
    </row>
    <row r="129" spans="1:131" s="226" customFormat="1" ht="26.25" customHeight="1" x14ac:dyDescent="0.15">
      <c r="A129" s="802" t="s">
        <v>
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
500</v>
      </c>
      <c r="X129" s="805"/>
      <c r="Y129" s="805"/>
      <c r="Z129" s="806"/>
      <c r="AA129" s="807">
        <v>
10106767</v>
      </c>
      <c r="AB129" s="808"/>
      <c r="AC129" s="808"/>
      <c r="AD129" s="808"/>
      <c r="AE129" s="809"/>
      <c r="AF129" s="810">
        <v>
10474880</v>
      </c>
      <c r="AG129" s="808"/>
      <c r="AH129" s="808"/>
      <c r="AI129" s="808"/>
      <c r="AJ129" s="809"/>
      <c r="AK129" s="810">
        <v>
11034691</v>
      </c>
      <c r="AL129" s="808"/>
      <c r="AM129" s="808"/>
      <c r="AN129" s="808"/>
      <c r="AO129" s="809"/>
      <c r="AP129" s="811"/>
      <c r="AQ129" s="812"/>
      <c r="AR129" s="812"/>
      <c r="AS129" s="812"/>
      <c r="AT129" s="813"/>
      <c r="AU129" s="229"/>
      <c r="AV129" s="229"/>
      <c r="AW129" s="229"/>
      <c r="AX129" s="779" t="s">
        <v>
501</v>
      </c>
      <c r="AY129" s="780"/>
      <c r="AZ129" s="780"/>
      <c r="BA129" s="780"/>
      <c r="BB129" s="780"/>
      <c r="BC129" s="780"/>
      <c r="BD129" s="780"/>
      <c r="BE129" s="781"/>
      <c r="BF129" s="798" t="s">
        <v>
394</v>
      </c>
      <c r="BG129" s="799"/>
      <c r="BH129" s="799"/>
      <c r="BI129" s="799"/>
      <c r="BJ129" s="799"/>
      <c r="BK129" s="799"/>
      <c r="BL129" s="800"/>
      <c r="BM129" s="798">
        <v>
18.18</v>
      </c>
      <c r="BN129" s="799"/>
      <c r="BO129" s="799"/>
      <c r="BP129" s="799"/>
      <c r="BQ129" s="799"/>
      <c r="BR129" s="799"/>
      <c r="BS129" s="800"/>
      <c r="BT129" s="798">
        <v>
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
502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
503</v>
      </c>
      <c r="X130" s="805"/>
      <c r="Y130" s="805"/>
      <c r="Z130" s="806"/>
      <c r="AA130" s="807">
        <v>
1148998</v>
      </c>
      <c r="AB130" s="808"/>
      <c r="AC130" s="808"/>
      <c r="AD130" s="808"/>
      <c r="AE130" s="809"/>
      <c r="AF130" s="810">
        <v>
1158925</v>
      </c>
      <c r="AG130" s="808"/>
      <c r="AH130" s="808"/>
      <c r="AI130" s="808"/>
      <c r="AJ130" s="809"/>
      <c r="AK130" s="810">
        <v>
1162223</v>
      </c>
      <c r="AL130" s="808"/>
      <c r="AM130" s="808"/>
      <c r="AN130" s="808"/>
      <c r="AO130" s="809"/>
      <c r="AP130" s="811"/>
      <c r="AQ130" s="812"/>
      <c r="AR130" s="812"/>
      <c r="AS130" s="812"/>
      <c r="AT130" s="813"/>
      <c r="AU130" s="229"/>
      <c r="AV130" s="229"/>
      <c r="AW130" s="229"/>
      <c r="AX130" s="779" t="s">
        <v>
504</v>
      </c>
      <c r="AY130" s="780"/>
      <c r="AZ130" s="780"/>
      <c r="BA130" s="780"/>
      <c r="BB130" s="780"/>
      <c r="BC130" s="780"/>
      <c r="BD130" s="780"/>
      <c r="BE130" s="781"/>
      <c r="BF130" s="782">
        <v>
11</v>
      </c>
      <c r="BG130" s="783"/>
      <c r="BH130" s="783"/>
      <c r="BI130" s="783"/>
      <c r="BJ130" s="783"/>
      <c r="BK130" s="783"/>
      <c r="BL130" s="784"/>
      <c r="BM130" s="782">
        <v>
25</v>
      </c>
      <c r="BN130" s="783"/>
      <c r="BO130" s="783"/>
      <c r="BP130" s="783"/>
      <c r="BQ130" s="783"/>
      <c r="BR130" s="783"/>
      <c r="BS130" s="784"/>
      <c r="BT130" s="782">
        <v>
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
505</v>
      </c>
      <c r="X131" s="789"/>
      <c r="Y131" s="789"/>
      <c r="Z131" s="790"/>
      <c r="AA131" s="791">
        <v>
8957769</v>
      </c>
      <c r="AB131" s="792"/>
      <c r="AC131" s="792"/>
      <c r="AD131" s="792"/>
      <c r="AE131" s="793"/>
      <c r="AF131" s="794">
        <v>
9315955</v>
      </c>
      <c r="AG131" s="792"/>
      <c r="AH131" s="792"/>
      <c r="AI131" s="792"/>
      <c r="AJ131" s="793"/>
      <c r="AK131" s="794">
        <v>
9872468</v>
      </c>
      <c r="AL131" s="792"/>
      <c r="AM131" s="792"/>
      <c r="AN131" s="792"/>
      <c r="AO131" s="793"/>
      <c r="AP131" s="795"/>
      <c r="AQ131" s="796"/>
      <c r="AR131" s="796"/>
      <c r="AS131" s="796"/>
      <c r="AT131" s="797"/>
      <c r="AU131" s="229"/>
      <c r="AV131" s="229"/>
      <c r="AW131" s="229"/>
      <c r="AX131" s="757" t="s">
        <v>
506</v>
      </c>
      <c r="AY131" s="758"/>
      <c r="AZ131" s="758"/>
      <c r="BA131" s="758"/>
      <c r="BB131" s="758"/>
      <c r="BC131" s="758"/>
      <c r="BD131" s="758"/>
      <c r="BE131" s="759"/>
      <c r="BF131" s="760">
        <v>
109.4</v>
      </c>
      <c r="BG131" s="761"/>
      <c r="BH131" s="761"/>
      <c r="BI131" s="761"/>
      <c r="BJ131" s="761"/>
      <c r="BK131" s="761"/>
      <c r="BL131" s="762"/>
      <c r="BM131" s="760">
        <v>
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
507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
508</v>
      </c>
      <c r="W132" s="770"/>
      <c r="X132" s="770"/>
      <c r="Y132" s="770"/>
      <c r="Z132" s="771"/>
      <c r="AA132" s="772">
        <v>
10.8544996</v>
      </c>
      <c r="AB132" s="773"/>
      <c r="AC132" s="773"/>
      <c r="AD132" s="773"/>
      <c r="AE132" s="774"/>
      <c r="AF132" s="775">
        <v>
10.73752503</v>
      </c>
      <c r="AG132" s="773"/>
      <c r="AH132" s="773"/>
      <c r="AI132" s="773"/>
      <c r="AJ132" s="774"/>
      <c r="AK132" s="775">
        <v>
11.44544606</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
509</v>
      </c>
      <c r="W133" s="749"/>
      <c r="X133" s="749"/>
      <c r="Y133" s="749"/>
      <c r="Z133" s="750"/>
      <c r="AA133" s="751">
        <v>
9.9</v>
      </c>
      <c r="AB133" s="752"/>
      <c r="AC133" s="752"/>
      <c r="AD133" s="752"/>
      <c r="AE133" s="753"/>
      <c r="AF133" s="751">
        <v>
10.6</v>
      </c>
      <c r="AG133" s="752"/>
      <c r="AH133" s="752"/>
      <c r="AI133" s="752"/>
      <c r="AJ133" s="753"/>
      <c r="AK133" s="751">
        <v>
11</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VNqzTNmxRwV/uHBijwKrNtA98viWXmrLWDNty8mcYomkjcRxUdj57v+19TpCzSn1GNbhYeKZj1n+ct1F1j4Mw==" saltValue="aQiPLApXDMupoMbxAXJc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AP8:AT8"/>
    <mergeCell ref="B8:P8"/>
    <mergeCell ref="Q8:U8"/>
    <mergeCell ref="V8:Z8"/>
    <mergeCell ref="AA8:AE8"/>
    <mergeCell ref="AF8:AJ8"/>
    <mergeCell ref="AK8:AO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11" zoomScale="85" zoomScaleNormal="85" zoomScaleSheetLayoutView="85" workbookViewId="0">
      <selection activeCell="CR8" sqref="CR8"/>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
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9" zoomScale="75" zoomScaleNormal="75" zoomScaleSheetLayoutView="55" workbookViewId="0">
      <selection activeCell="CR8" sqref="CR8:DC8"/>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QpG5GOB5P/cL2EESPOdwQinDQVX7rdPBqOTRRK7taKuL7KfW2HmiGj+/1E4LKIQzZTXyOf3Y8elLMAGJ3aDhw==" saltValue="S+hMSsFxbT8ezNmVmKkIv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V1" workbookViewId="0">
      <selection activeCell="CR8" sqref="CR8:DC8"/>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
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
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
513</v>
      </c>
      <c r="AP7" s="268"/>
      <c r="AQ7" s="269" t="s">
        <v>
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
515</v>
      </c>
      <c r="AQ8" s="275" t="s">
        <v>
516</v>
      </c>
      <c r="AR8" s="276" t="s">
        <v>
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
518</v>
      </c>
      <c r="AL9" s="1159"/>
      <c r="AM9" s="1159"/>
      <c r="AN9" s="1160"/>
      <c r="AO9" s="277">
        <v>
2903904</v>
      </c>
      <c r="AP9" s="277">
        <v>
69193</v>
      </c>
      <c r="AQ9" s="278">
        <v>
87308</v>
      </c>
      <c r="AR9" s="279">
        <v>
-20.7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
519</v>
      </c>
      <c r="AL10" s="1159"/>
      <c r="AM10" s="1159"/>
      <c r="AN10" s="1160"/>
      <c r="AO10" s="280">
        <v>
4011</v>
      </c>
      <c r="AP10" s="280">
        <v>
96</v>
      </c>
      <c r="AQ10" s="281">
        <v>
7758</v>
      </c>
      <c r="AR10" s="282">
        <v>
-98.8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
520</v>
      </c>
      <c r="AL11" s="1159"/>
      <c r="AM11" s="1159"/>
      <c r="AN11" s="1160"/>
      <c r="AO11" s="280">
        <v>
183010</v>
      </c>
      <c r="AP11" s="280">
        <v>
4361</v>
      </c>
      <c r="AQ11" s="281">
        <v>
2064</v>
      </c>
      <c r="AR11" s="282">
        <v>
111.3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
521</v>
      </c>
      <c r="AL12" s="1159"/>
      <c r="AM12" s="1159"/>
      <c r="AN12" s="1160"/>
      <c r="AO12" s="280" t="s">
        <v>
522</v>
      </c>
      <c r="AP12" s="280" t="s">
        <v>
522</v>
      </c>
      <c r="AQ12" s="281">
        <v>
9</v>
      </c>
      <c r="AR12" s="282" t="s">
        <v>
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
523</v>
      </c>
      <c r="AL13" s="1159"/>
      <c r="AM13" s="1159"/>
      <c r="AN13" s="1160"/>
      <c r="AO13" s="280">
        <v>
98271</v>
      </c>
      <c r="AP13" s="280">
        <v>
2342</v>
      </c>
      <c r="AQ13" s="281">
        <v>
2858</v>
      </c>
      <c r="AR13" s="282">
        <v>
-18.100000000000001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
524</v>
      </c>
      <c r="AL14" s="1159"/>
      <c r="AM14" s="1159"/>
      <c r="AN14" s="1160"/>
      <c r="AO14" s="280">
        <v>
81936</v>
      </c>
      <c r="AP14" s="280">
        <v>
1952</v>
      </c>
      <c r="AQ14" s="281">
        <v>
1616</v>
      </c>
      <c r="AR14" s="282">
        <v>
20.8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
525</v>
      </c>
      <c r="AL15" s="1162"/>
      <c r="AM15" s="1162"/>
      <c r="AN15" s="1163"/>
      <c r="AO15" s="280">
        <v>
-176324</v>
      </c>
      <c r="AP15" s="280">
        <v>
-4201</v>
      </c>
      <c r="AQ15" s="281">
        <v>
-6164</v>
      </c>
      <c r="AR15" s="282">
        <v>
-31.8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
187</v>
      </c>
      <c r="AL16" s="1162"/>
      <c r="AM16" s="1162"/>
      <c r="AN16" s="1163"/>
      <c r="AO16" s="280">
        <v>
3094808</v>
      </c>
      <c r="AP16" s="280">
        <v>
73742</v>
      </c>
      <c r="AQ16" s="281">
        <v>
95448</v>
      </c>
      <c r="AR16" s="282">
        <v>
-22.7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
526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
527</v>
      </c>
      <c r="AP20" s="289" t="s">
        <v>
528</v>
      </c>
      <c r="AQ20" s="290" t="s">
        <v>
529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
530</v>
      </c>
      <c r="AL21" s="1165"/>
      <c r="AM21" s="1165"/>
      <c r="AN21" s="1166"/>
      <c r="AO21" s="293">
        <v>
7.53</v>
      </c>
      <c r="AP21" s="294">
        <v>
8.85</v>
      </c>
      <c r="AQ21" s="295">
        <v>
-1.32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
531</v>
      </c>
      <c r="AL22" s="1165"/>
      <c r="AM22" s="1165"/>
      <c r="AN22" s="1166"/>
      <c r="AO22" s="298">
        <v>
97.2</v>
      </c>
      <c r="AP22" s="299">
        <v>
97.5</v>
      </c>
      <c r="AQ22" s="300">
        <v>
-0.3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
532</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
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
534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
513</v>
      </c>
      <c r="AP30" s="268"/>
      <c r="AQ30" s="269" t="s">
        <v>
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
515</v>
      </c>
      <c r="AQ31" s="275" t="s">
        <v>
516</v>
      </c>
      <c r="AR31" s="276" t="s">
        <v>
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
535</v>
      </c>
      <c r="AL32" s="1149"/>
      <c r="AM32" s="1149"/>
      <c r="AN32" s="1150"/>
      <c r="AO32" s="308">
        <v>
2161301</v>
      </c>
      <c r="AP32" s="308">
        <v>
51499</v>
      </c>
      <c r="AQ32" s="309">
        <v>
54035</v>
      </c>
      <c r="AR32" s="310">
        <v>
-4.7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
536</v>
      </c>
      <c r="AL33" s="1149"/>
      <c r="AM33" s="1149"/>
      <c r="AN33" s="1150"/>
      <c r="AO33" s="308" t="s">
        <v>
522</v>
      </c>
      <c r="AP33" s="308" t="s">
        <v>
522</v>
      </c>
      <c r="AQ33" s="309" t="s">
        <v>
522</v>
      </c>
      <c r="AR33" s="310" t="s">
        <v>
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
537</v>
      </c>
      <c r="AL34" s="1149"/>
      <c r="AM34" s="1149"/>
      <c r="AN34" s="1150"/>
      <c r="AO34" s="308" t="s">
        <v>
522</v>
      </c>
      <c r="AP34" s="308" t="s">
        <v>
522</v>
      </c>
      <c r="AQ34" s="309">
        <v>
20</v>
      </c>
      <c r="AR34" s="310" t="s">
        <v>
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
538</v>
      </c>
      <c r="AL35" s="1149"/>
      <c r="AM35" s="1149"/>
      <c r="AN35" s="1150"/>
      <c r="AO35" s="308">
        <v>
267731</v>
      </c>
      <c r="AP35" s="308">
        <v>
6379</v>
      </c>
      <c r="AQ35" s="309">
        <v>
18791</v>
      </c>
      <c r="AR35" s="310">
        <v>
-66.099999999999994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
539</v>
      </c>
      <c r="AL36" s="1149"/>
      <c r="AM36" s="1149"/>
      <c r="AN36" s="1150"/>
      <c r="AO36" s="308">
        <v>
8835</v>
      </c>
      <c r="AP36" s="308">
        <v>
211</v>
      </c>
      <c r="AQ36" s="309">
        <v>
2664</v>
      </c>
      <c r="AR36" s="310">
        <v>
-92.1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
540</v>
      </c>
      <c r="AL37" s="1149"/>
      <c r="AM37" s="1149"/>
      <c r="AN37" s="1150"/>
      <c r="AO37" s="308" t="s">
        <v>
522</v>
      </c>
      <c r="AP37" s="308" t="s">
        <v>
522</v>
      </c>
      <c r="AQ37" s="309">
        <v>
620</v>
      </c>
      <c r="AR37" s="310" t="s">
        <v>
522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
541</v>
      </c>
      <c r="AL38" s="1152"/>
      <c r="AM38" s="1152"/>
      <c r="AN38" s="1153"/>
      <c r="AO38" s="311" t="s">
        <v>
522</v>
      </c>
      <c r="AP38" s="311" t="s">
        <v>
522</v>
      </c>
      <c r="AQ38" s="312">
        <v>
2</v>
      </c>
      <c r="AR38" s="300" t="s">
        <v>
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
542</v>
      </c>
      <c r="AL39" s="1152"/>
      <c r="AM39" s="1152"/>
      <c r="AN39" s="1153"/>
      <c r="AO39" s="308">
        <v>
-145696</v>
      </c>
      <c r="AP39" s="308">
        <v>
-3472</v>
      </c>
      <c r="AQ39" s="309">
        <v>
-4196</v>
      </c>
      <c r="AR39" s="310">
        <v>
-17.3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
543</v>
      </c>
      <c r="AL40" s="1149"/>
      <c r="AM40" s="1149"/>
      <c r="AN40" s="1150"/>
      <c r="AO40" s="308">
        <v>
-1162223</v>
      </c>
      <c r="AP40" s="308">
        <v>
-27693</v>
      </c>
      <c r="AQ40" s="309">
        <v>
-50476</v>
      </c>
      <c r="AR40" s="310">
        <v>
-45.1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
299</v>
      </c>
      <c r="AL41" s="1155"/>
      <c r="AM41" s="1155"/>
      <c r="AN41" s="1156"/>
      <c r="AO41" s="308">
        <v>
1129948</v>
      </c>
      <c r="AP41" s="308">
        <v>
26924</v>
      </c>
      <c r="AQ41" s="309">
        <v>
21460</v>
      </c>
      <c r="AR41" s="310">
        <v>
25.5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
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
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
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
513</v>
      </c>
      <c r="AN49" s="1143" t="s">
        <v>
547</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
548</v>
      </c>
      <c r="AO50" s="325" t="s">
        <v>
549</v>
      </c>
      <c r="AP50" s="326" t="s">
        <v>
550</v>
      </c>
      <c r="AQ50" s="327" t="s">
        <v>
551</v>
      </c>
      <c r="AR50" s="328" t="s">
        <v>
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
553</v>
      </c>
      <c r="AL51" s="321"/>
      <c r="AM51" s="329">
        <v>
4098921</v>
      </c>
      <c r="AN51" s="330">
        <v>
92723</v>
      </c>
      <c r="AO51" s="331">
        <v>
8.5</v>
      </c>
      <c r="AP51" s="332">
        <v>
68468</v>
      </c>
      <c r="AQ51" s="333">
        <v>
3.9</v>
      </c>
      <c r="AR51" s="334">
        <v>
4.5999999999999996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
554</v>
      </c>
      <c r="AM52" s="337">
        <v>
1625087</v>
      </c>
      <c r="AN52" s="338">
        <v>
36762</v>
      </c>
      <c r="AO52" s="339">
        <v>
-21.9</v>
      </c>
      <c r="AP52" s="340">
        <v>
34140</v>
      </c>
      <c r="AQ52" s="341">
        <v>
-6.4</v>
      </c>
      <c r="AR52" s="342">
        <v>
-15.5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
555</v>
      </c>
      <c r="AL53" s="321"/>
      <c r="AM53" s="329">
        <v>
4756661</v>
      </c>
      <c r="AN53" s="330">
        <v>
108838</v>
      </c>
      <c r="AO53" s="331">
        <v>
17.399999999999999</v>
      </c>
      <c r="AP53" s="332">
        <v>
69729</v>
      </c>
      <c r="AQ53" s="333">
        <v>
1.8</v>
      </c>
      <c r="AR53" s="334">
        <v>
15.6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
554</v>
      </c>
      <c r="AM54" s="337">
        <v>
1985011</v>
      </c>
      <c r="AN54" s="338">
        <v>
45419</v>
      </c>
      <c r="AO54" s="339">
        <v>
23.5</v>
      </c>
      <c r="AP54" s="340">
        <v>
38908</v>
      </c>
      <c r="AQ54" s="341">
        <v>
14</v>
      </c>
      <c r="AR54" s="342">
        <v>
9.5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
556</v>
      </c>
      <c r="AL55" s="321"/>
      <c r="AM55" s="329">
        <v>
4215987</v>
      </c>
      <c r="AN55" s="330">
        <v>
97599</v>
      </c>
      <c r="AO55" s="331">
        <v>
-10.3</v>
      </c>
      <c r="AP55" s="332">
        <v>
74581</v>
      </c>
      <c r="AQ55" s="333">
        <v>
7</v>
      </c>
      <c r="AR55" s="334">
        <v>
-17.3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
554</v>
      </c>
      <c r="AM56" s="337">
        <v>
2153700</v>
      </c>
      <c r="AN56" s="338">
        <v>
49858</v>
      </c>
      <c r="AO56" s="339">
        <v>
9.8000000000000007</v>
      </c>
      <c r="AP56" s="340">
        <v>
41563</v>
      </c>
      <c r="AQ56" s="341">
        <v>
6.8</v>
      </c>
      <c r="AR56" s="342">
        <v>
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
557</v>
      </c>
      <c r="AL57" s="321"/>
      <c r="AM57" s="329">
        <v>
4342160</v>
      </c>
      <c r="AN57" s="330">
        <v>
101807</v>
      </c>
      <c r="AO57" s="331">
        <v>
4.3</v>
      </c>
      <c r="AP57" s="332">
        <v>
76347</v>
      </c>
      <c r="AQ57" s="333">
        <v>
2.4</v>
      </c>
      <c r="AR57" s="334">
        <v>
1.9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
554</v>
      </c>
      <c r="AM58" s="337">
        <v>
2134268</v>
      </c>
      <c r="AN58" s="338">
        <v>
50040</v>
      </c>
      <c r="AO58" s="339">
        <v>
0.4</v>
      </c>
      <c r="AP58" s="340">
        <v>
41762</v>
      </c>
      <c r="AQ58" s="341">
        <v>
0.5</v>
      </c>
      <c r="AR58" s="342">
        <v>
-0.1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
558</v>
      </c>
      <c r="AL59" s="321"/>
      <c r="AM59" s="329">
        <v>
4528279</v>
      </c>
      <c r="AN59" s="330">
        <v>
107898</v>
      </c>
      <c r="AO59" s="331">
        <v>
6</v>
      </c>
      <c r="AP59" s="332">
        <v>
69604</v>
      </c>
      <c r="AQ59" s="333">
        <v>
-8.8000000000000007</v>
      </c>
      <c r="AR59" s="334">
        <v>
14.8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
554</v>
      </c>
      <c r="AM60" s="337">
        <v>
1462613</v>
      </c>
      <c r="AN60" s="338">
        <v>
34851</v>
      </c>
      <c r="AO60" s="339">
        <v>
-30.4</v>
      </c>
      <c r="AP60" s="340">
        <v>
36247</v>
      </c>
      <c r="AQ60" s="341">
        <v>
-13.2</v>
      </c>
      <c r="AR60" s="342">
        <v>
-17.2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
559</v>
      </c>
      <c r="AL61" s="343"/>
      <c r="AM61" s="344">
        <v>
4388402</v>
      </c>
      <c r="AN61" s="345">
        <v>
101773</v>
      </c>
      <c r="AO61" s="346">
        <v>
5.2</v>
      </c>
      <c r="AP61" s="347">
        <v>
71746</v>
      </c>
      <c r="AQ61" s="348">
        <v>
1.3</v>
      </c>
      <c r="AR61" s="334">
        <v>
3.9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
554</v>
      </c>
      <c r="AM62" s="337">
        <v>
1872136</v>
      </c>
      <c r="AN62" s="338">
        <v>
43386</v>
      </c>
      <c r="AO62" s="339">
        <v>
-3.7</v>
      </c>
      <c r="AP62" s="340">
        <v>
38524</v>
      </c>
      <c r="AQ62" s="341">
        <v>
0.3</v>
      </c>
      <c r="AR62" s="342">
        <v>
-4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1W0YH41Nkf2jlxCUHHRprhbAWaiGoYFyrgQfn392FYQy9EJibZzpEyvvbdaFZY2yaItxs2pDaEBpQFuY4U0YQ==" saltValue="dgTo1WGa/jXk0eAHjn++5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L94" zoomScale="75" zoomScaleNormal="75" zoomScaleSheetLayoutView="55" workbookViewId="0">
      <selection activeCell="CR8" sqref="CR8:DC8"/>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
561</v>
      </c>
    </row>
    <row r="120" spans="125:125" ht="13.5" hidden="1" customHeight="1" x14ac:dyDescent="0.15"/>
    <row r="121" spans="125:125" ht="13.5" hidden="1" customHeight="1" x14ac:dyDescent="0.15">
      <c r="DU121" s="255"/>
    </row>
  </sheetData>
  <sheetProtection algorithmName="SHA-512" hashValue="HKLYawPq/uyJYzkRYfgiIhjTSatM/ABB0fN0jkg7fmjVrujfb1dSEGL/vkFr4a1gozH5jipwaxmiHNUFl6L0bg==" saltValue="0Zzj968ChKua+HG65OzKF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T93" zoomScale="75" zoomScaleNormal="75" zoomScaleSheetLayoutView="55" workbookViewId="0">
      <selection activeCell="CR8" sqref="CR8:DC8"/>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
562</v>
      </c>
    </row>
  </sheetData>
  <sheetProtection algorithmName="SHA-512" hashValue="iVoVw6K3opYncXFYkKbVIekVxb9MpGQSQZlveT+oKtefclH72HWqDBjyxxhjM4rcfd5Ac6hNRS85VwK/A2NFmQ==" saltValue="yma88RsTadlCdMQuWiLql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60" zoomScaleNormal="60" zoomScaleSheetLayoutView="100" workbookViewId="0">
      <selection activeCell="CR8" sqref="CR8:DC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563</v>
      </c>
      <c r="G46" s="8" t="s">
        <v>
564</v>
      </c>
      <c r="H46" s="8" t="s">
        <v>
565</v>
      </c>
      <c r="I46" s="8" t="s">
        <v>
566</v>
      </c>
      <c r="J46" s="9" t="s">
        <v>
567</v>
      </c>
    </row>
    <row r="47" spans="2:10" ht="57.75" customHeight="1" x14ac:dyDescent="0.15">
      <c r="B47" s="10"/>
      <c r="C47" s="1167" t="s">
        <v>
3</v>
      </c>
      <c r="D47" s="1167"/>
      <c r="E47" s="1168"/>
      <c r="F47" s="11">
        <v>
23.6</v>
      </c>
      <c r="G47" s="12">
        <v>
19.62</v>
      </c>
      <c r="H47" s="12">
        <v>
11.39</v>
      </c>
      <c r="I47" s="12">
        <v>
14.88</v>
      </c>
      <c r="J47" s="13">
        <v>
18.59</v>
      </c>
    </row>
    <row r="48" spans="2:10" ht="57.75" customHeight="1" x14ac:dyDescent="0.15">
      <c r="B48" s="14"/>
      <c r="C48" s="1169" t="s">
        <v>
4</v>
      </c>
      <c r="D48" s="1169"/>
      <c r="E48" s="1170"/>
      <c r="F48" s="15">
        <v>
6.8</v>
      </c>
      <c r="G48" s="16">
        <v>
4.37</v>
      </c>
      <c r="H48" s="16">
        <v>
6.57</v>
      </c>
      <c r="I48" s="16">
        <v>
8.23</v>
      </c>
      <c r="J48" s="17">
        <v>
8.69</v>
      </c>
    </row>
    <row r="49" spans="2:10" ht="57.75" customHeight="1" thickBot="1" x14ac:dyDescent="0.2">
      <c r="B49" s="18"/>
      <c r="C49" s="1171" t="s">
        <v>
5</v>
      </c>
      <c r="D49" s="1171"/>
      <c r="E49" s="1172"/>
      <c r="F49" s="19" t="s">
        <v>
568</v>
      </c>
      <c r="G49" s="20" t="s">
        <v>
569</v>
      </c>
      <c r="H49" s="20" t="s">
        <v>
570</v>
      </c>
      <c r="I49" s="20">
        <v>
5.78</v>
      </c>
      <c r="J49" s="21">
        <v>
5.35</v>
      </c>
    </row>
    <row r="50" spans="2:10" x14ac:dyDescent="0.15"/>
  </sheetData>
  <sheetProtection algorithmName="SHA-512" hashValue="64rBcYwr1ttyO1v+sfjVAGJReu4WSdSuxAFg6oSGspkMGf0wP9d3fawQBDSdXTb1jZTb/3/s6XAXHC3YCalLRA==" saltValue="mB9MY+/ALiGahliHmqj/P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政策企画部情報システム課</cp:lastModifiedBy>
  <cp:lastPrinted>2023-03-14T09:31:44Z</cp:lastPrinted>
  <dcterms:created xsi:type="dcterms:W3CDTF">2023-02-20T04:11:50Z</dcterms:created>
  <dcterms:modified xsi:type="dcterms:W3CDTF">2023-03-20T00:57:55Z</dcterms:modified>
  <cp:category/>
</cp:coreProperties>
</file>